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4455" firstSheet="5" activeTab="5"/>
  </bookViews>
  <sheets>
    <sheet name="Abruzzo-IIgr" sheetId="1" r:id="rId1"/>
    <sheet name="Graduatoria" sheetId="2" r:id="rId2"/>
    <sheet name="Scuole con più di 1 LIM" sheetId="3" r:id="rId3"/>
    <sheet name="Scuole destinatarie" sheetId="4" r:id="rId4"/>
    <sheet name="Scuole destinatarie corretto" sheetId="5" r:id="rId5"/>
    <sheet name="FONDI II GRADO" sheetId="6" r:id="rId6"/>
  </sheets>
  <definedNames>
    <definedName name="_xlnm.Print_Area" localSheetId="0">'Abruzzo-IIgr'!$A$1:$M$63</definedName>
    <definedName name="_xlnm.Print_Area" localSheetId="1">'Graduatoria'!$A$1:$O$63</definedName>
    <definedName name="SeleLIM_EE">#REF!</definedName>
    <definedName name="SeleLIM_EE_SS">#REF!</definedName>
    <definedName name="SeleLIM_SS" localSheetId="0">'Abruzzo-IIgr'!$A$1:$J$2324</definedName>
    <definedName name="SeleLIM_SS">#REF!</definedName>
    <definedName name="_xlnm.Print_Titles" localSheetId="0">'Abruzzo-IIgr'!$1:$1</definedName>
  </definedNames>
  <calcPr fullCalcOnLoad="1"/>
</workbook>
</file>

<file path=xl/sharedStrings.xml><?xml version="1.0" encoding="utf-8"?>
<sst xmlns="http://schemas.openxmlformats.org/spreadsheetml/2006/main" count="2193" uniqueCount="168">
  <si>
    <t>TERAMO</t>
  </si>
  <si>
    <t>LIM
Richieste</t>
  </si>
  <si>
    <t>Classi</t>
  </si>
  <si>
    <t>Alunni</t>
  </si>
  <si>
    <t>PESCARA</t>
  </si>
  <si>
    <t>CHIETI</t>
  </si>
  <si>
    <t>L'AQUILA</t>
  </si>
  <si>
    <t>N</t>
  </si>
  <si>
    <t>S</t>
  </si>
  <si>
    <t>Prov.</t>
  </si>
  <si>
    <t>Cod. 
Sede</t>
  </si>
  <si>
    <t>Caratteristica Sede</t>
  </si>
  <si>
    <t>Denominazione sede</t>
  </si>
  <si>
    <t>Cod.
Ist. Princ.</t>
  </si>
  <si>
    <t>Denominazione Istituto Principale</t>
  </si>
  <si>
    <t>LIM
pos</t>
  </si>
  <si>
    <t>Esper. 
MePA</t>
  </si>
  <si>
    <t>Capofila 
Acquisti</t>
  </si>
  <si>
    <t>Sede 
Formaz.</t>
  </si>
  <si>
    <t>TEIS00700T</t>
  </si>
  <si>
    <t>IIS "C.FORTI - V.COMI"</t>
  </si>
  <si>
    <t>TEPM010004</t>
  </si>
  <si>
    <t>GIANNINA MILLI</t>
  </si>
  <si>
    <t>CHIS00600V</t>
  </si>
  <si>
    <t>IS  S.SPAVENTA</t>
  </si>
  <si>
    <t>AQVC01000P</t>
  </si>
  <si>
    <t>CONVITTO NAZIONALE</t>
  </si>
  <si>
    <t>D. COTUGNO</t>
  </si>
  <si>
    <t>CHMM062004</t>
  </si>
  <si>
    <t>omnicomprensivo</t>
  </si>
  <si>
    <t>SCUOLA MEDIA ""NICOLA DA GUARDIAGRELE""  - GUARDIAGRELE</t>
  </si>
  <si>
    <t>CHTD100002</t>
  </si>
  <si>
    <t>VIA GRELE, 22</t>
  </si>
  <si>
    <t>PEPM020004</t>
  </si>
  <si>
    <t>"G. MARCONI"</t>
  </si>
  <si>
    <t>PEPC010009</t>
  </si>
  <si>
    <t>LC "GABRIELE D'ANNUNZIO"</t>
  </si>
  <si>
    <t>TEIS00800N</t>
  </si>
  <si>
    <t>I.I.S. "DI POPPA - ROZZI"</t>
  </si>
  <si>
    <t>TEIS00400A</t>
  </si>
  <si>
    <t>IIS ROSETO ABR. VINCENZO MORETTI</t>
  </si>
  <si>
    <t>CHPS02000E</t>
  </si>
  <si>
    <t>G.GALILEI DI LANCIANO</t>
  </si>
  <si>
    <t>TERC020006</t>
  </si>
  <si>
    <t>I.P.C. "L. DI POPPA" ALB.RIST.-COMM.TUR.</t>
  </si>
  <si>
    <t>TEPS02000N</t>
  </si>
  <si>
    <t>LS  M.CURIE</t>
  </si>
  <si>
    <t>AQIS00400T</t>
  </si>
  <si>
    <t>IS VINCENZO BELLISARIO</t>
  </si>
  <si>
    <t>TETD06000X</t>
  </si>
  <si>
    <t>ITP BLAISE PASCAL</t>
  </si>
  <si>
    <t>PERI01000N</t>
  </si>
  <si>
    <t>"DINO UGO DI MARZIO"</t>
  </si>
  <si>
    <t>AQRA010004</t>
  </si>
  <si>
    <t>I.P.A.A.  SERPIERI</t>
  </si>
  <si>
    <t>AQPS04000A</t>
  </si>
  <si>
    <t>LICEO SCIENTIFICO STATALE "E. FERMI"</t>
  </si>
  <si>
    <t>AQIS011001</t>
  </si>
  <si>
    <t>ELENA DI SAVOIA L.RENDINA</t>
  </si>
  <si>
    <t>CHIS00700P</t>
  </si>
  <si>
    <t>R. MATTIOLI  S. SALVO</t>
  </si>
  <si>
    <t>PETD040004</t>
  </si>
  <si>
    <t>ITC "ATERNO"</t>
  </si>
  <si>
    <t>TEIS00300E</t>
  </si>
  <si>
    <t>IIS  A. ZOLI</t>
  </si>
  <si>
    <t>PETD03000D</t>
  </si>
  <si>
    <t>CHRI010005</t>
  </si>
  <si>
    <t>IPSIA U. POMILIO  CHIETI</t>
  </si>
  <si>
    <t>AQPC01000B</t>
  </si>
  <si>
    <t>LICEO CLASSICO  A.TORLONIA</t>
  </si>
  <si>
    <t>CHRH01000N</t>
  </si>
  <si>
    <t>CONVITTO ANNESSO</t>
  </si>
  <si>
    <t>G. MARCHITELLI</t>
  </si>
  <si>
    <t>AQIS00600D</t>
  </si>
  <si>
    <t>ISTITUTO ISTRUZIONE SUPERIORE A. DE NINO</t>
  </si>
  <si>
    <t>CHTD09000L</t>
  </si>
  <si>
    <t>ITC R. DE STERLICH  CHIETI</t>
  </si>
  <si>
    <t>AQTF04000C</t>
  </si>
  <si>
    <t>I.T.I. LEONARDO DA VINCI</t>
  </si>
  <si>
    <t>AQRH010008</t>
  </si>
  <si>
    <t>IST.PROF. SERV.ALB. ROCCARASO</t>
  </si>
  <si>
    <t>PEIS001008</t>
  </si>
  <si>
    <t>"AMEDEO DI SAVOIA"</t>
  </si>
  <si>
    <t>IS AMEDEO DI SAVOIA - POPOLI</t>
  </si>
  <si>
    <t>TESL030005</t>
  </si>
  <si>
    <t>LICEO ARTISTICO</t>
  </si>
  <si>
    <t>CHIS00200G</t>
  </si>
  <si>
    <t>RIDOLFI   SCERNI</t>
  </si>
  <si>
    <t>AQMM02400X</t>
  </si>
  <si>
    <t xml:space="preserve">SCUOLA MEDIA DI CARSOLI – CARSOLI </t>
  </si>
  <si>
    <t>AQPS050001</t>
  </si>
  <si>
    <t>LICEO SCIENTIFICO CARSOLI</t>
  </si>
  <si>
    <t>AQMM028007</t>
  </si>
  <si>
    <t xml:space="preserve">SCUOLA MEDIA “TOMMASO DA CELANO” – CELANO  </t>
  </si>
  <si>
    <t>AQTD070002</t>
  </si>
  <si>
    <t>G. GALILEI</t>
  </si>
  <si>
    <t>TESD01000D</t>
  </si>
  <si>
    <t>SCUOLA ANNESSA</t>
  </si>
  <si>
    <t>ISTITUTO D ARTE  F.A.GRUE</t>
  </si>
  <si>
    <t>CHVC010004</t>
  </si>
  <si>
    <t>G. B. VICO</t>
  </si>
  <si>
    <t>CHPS05000A</t>
  </si>
  <si>
    <t>VIA GRELE</t>
  </si>
  <si>
    <t>AQTF01000L</t>
  </si>
  <si>
    <t>ITI AMEDEO D AOSTA</t>
  </si>
  <si>
    <t>TEPC030005</t>
  </si>
  <si>
    <t>LC SAFFO</t>
  </si>
  <si>
    <t>CHTD02000A</t>
  </si>
  <si>
    <t>E. FERMI LANCIANO</t>
  </si>
  <si>
    <t>TEPC02000E</t>
  </si>
  <si>
    <t>LICEO CLASSICO MELCHIORRE DELFICO</t>
  </si>
  <si>
    <t>PEPS020003</t>
  </si>
  <si>
    <t>"LUCA DA PENNE"</t>
  </si>
  <si>
    <t>CHTH01000D</t>
  </si>
  <si>
    <t>ITN  L. ACCIAIUOLI  ORTONA</t>
  </si>
  <si>
    <t>PEIS002004</t>
  </si>
  <si>
    <t>"P. CUPPARI"</t>
  </si>
  <si>
    <t>PEIS00300X</t>
  </si>
  <si>
    <t>IS ITC  E.ALESSANDRINI  CON SEZ. ITI</t>
  </si>
  <si>
    <t>CHPS04000Q</t>
  </si>
  <si>
    <t>ALESSANDRO VOLTA</t>
  </si>
  <si>
    <t>CHTD030001</t>
  </si>
  <si>
    <t>FERDINANDO GALIANI CHIETI</t>
  </si>
  <si>
    <t>PESD02000D</t>
  </si>
  <si>
    <t>IA V.BELLISARIO</t>
  </si>
  <si>
    <t>PEPS01000C</t>
  </si>
  <si>
    <t>" L. DA VINCI"</t>
  </si>
  <si>
    <t>TEIS00900D</t>
  </si>
  <si>
    <t>I.I.S. ALESSANDRINI- MARINO</t>
  </si>
  <si>
    <t>CHIS00800E</t>
  </si>
  <si>
    <t>G.B.VICO  CHIETI</t>
  </si>
  <si>
    <t>ISTITUTO ISTRUZIONE SUPERIORE G.B. VICO</t>
  </si>
  <si>
    <t>PETD02000V</t>
  </si>
  <si>
    <t>" G.MANTHONE"</t>
  </si>
  <si>
    <t>CHTF02000L</t>
  </si>
  <si>
    <t>L.DA VINCI   LANCIANO</t>
  </si>
  <si>
    <t>CHPM02000G</t>
  </si>
  <si>
    <t>I. GONZAGA</t>
  </si>
  <si>
    <t>CHIS004007</t>
  </si>
  <si>
    <t>I. S. L. EINAUDI  ORTONA</t>
  </si>
  <si>
    <t>PEPS05000V</t>
  </si>
  <si>
    <t>"C.D'ASCANIO"</t>
  </si>
  <si>
    <t>CHTD04000G</t>
  </si>
  <si>
    <t>"F.PALIZZI"  VASTO</t>
  </si>
  <si>
    <t>CHTF030007</t>
  </si>
  <si>
    <t>ITI L. SAVOIA</t>
  </si>
  <si>
    <t>PEPS03000N</t>
  </si>
  <si>
    <t>" G.GALILEI"</t>
  </si>
  <si>
    <t>AQTF03000T</t>
  </si>
  <si>
    <t>I.T.I. ETTORE MAJORANA</t>
  </si>
  <si>
    <t>CHTF010002</t>
  </si>
  <si>
    <t>E. MATTEI  ITI</t>
  </si>
  <si>
    <t>AQPS03000Q</t>
  </si>
  <si>
    <t>LICEO SCIENTIFICO V. POLLIONE</t>
  </si>
  <si>
    <t>Rapporto</t>
  </si>
  <si>
    <t>LIM assegnate</t>
  </si>
  <si>
    <t>Ititito professionale "Crocetti" Giulianova</t>
  </si>
  <si>
    <t>Totale AQ</t>
  </si>
  <si>
    <t>Totale CH</t>
  </si>
  <si>
    <t>Totale PE</t>
  </si>
  <si>
    <t xml:space="preserve">Totale TE </t>
  </si>
  <si>
    <t>Somma da assegnare alle scuole</t>
  </si>
  <si>
    <t>LIM ACQUISTATE</t>
  </si>
  <si>
    <t>TOTALE LIM ACQUISTATE</t>
  </si>
  <si>
    <t xml:space="preserve">UFFICIO SCOLASTICO REGIONALE PER L'ABRUZZO - L'AQUILA          </t>
  </si>
  <si>
    <t xml:space="preserve"> ALLEGATO A</t>
  </si>
  <si>
    <t>ALLEGATO A</t>
  </si>
  <si>
    <t>LIM ASSEGNATE SCUOLE SECONDARIE DI II GRADO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</si>
</sst>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  <numFmt numFmtId="170" formatCode="&quot;€&quot;\ #,##0.00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MS Sans Serif"/>
      <family val="0"/>
    </font>
    <font>
      <b/>
      <sz val="8"/>
      <name val="MS Sans Serif"/>
      <family val="2"/>
    </font>
    <font>
      <b/>
      <sz val="10"/>
      <name val="Arial"/>
      <family val="2"/>
    </font>
    <font>
      <sz val="12"/>
      <name val="MS Sans Serif"/>
      <family val="2"/>
    </font>
    <font>
      <b/>
      <sz val="12"/>
      <name val="MS Sans Serif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11" borderId="1" applyNumberFormat="0" applyAlignment="0" applyProtection="0"/>
    <xf numFmtId="0" fontId="11" fillId="0" borderId="2" applyNumberFormat="0" applyFill="0" applyAlignment="0" applyProtection="0"/>
    <xf numFmtId="0" fontId="12" fillId="12" borderId="3" applyNumberFormat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0" fontId="15" fillId="11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7" borderId="0" applyNumberFormat="0" applyBorder="0" applyAlignment="0" applyProtection="0"/>
    <xf numFmtId="0" fontId="23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169" fontId="0" fillId="0" borderId="0" xfId="45" applyNumberFormat="1" applyFont="1" applyFill="1" applyAlignment="1">
      <alignment horizontal="center"/>
    </xf>
    <xf numFmtId="0" fontId="6" fillId="9" borderId="10" xfId="0" applyNumberFormat="1" applyFont="1" applyFill="1" applyBorder="1" applyAlignment="1">
      <alignment horizontal="center" vertical="center"/>
    </xf>
    <xf numFmtId="0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NumberFormat="1" applyFont="1" applyFill="1" applyBorder="1" applyAlignment="1" quotePrefix="1">
      <alignment horizontal="center" vertical="center"/>
    </xf>
    <xf numFmtId="169" fontId="6" fillId="9" borderId="10" xfId="45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quotePrefix="1">
      <alignment/>
    </xf>
    <xf numFmtId="0" fontId="7" fillId="0" borderId="0" xfId="0" applyNumberFormat="1" applyFont="1" applyFill="1" applyAlignment="1" quotePrefix="1">
      <alignment horizontal="center"/>
    </xf>
    <xf numFmtId="169" fontId="7" fillId="0" borderId="0" xfId="45" applyNumberFormat="1" applyFont="1" applyFill="1" applyAlignment="1" quotePrefix="1">
      <alignment horizontal="center"/>
    </xf>
    <xf numFmtId="0" fontId="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Fill="1" applyAlignment="1">
      <alignment/>
    </xf>
    <xf numFmtId="2" fontId="0" fillId="18" borderId="0" xfId="0" applyNumberFormat="1" applyFill="1" applyAlignment="1">
      <alignment/>
    </xf>
    <xf numFmtId="0" fontId="0" fillId="18" borderId="0" xfId="0" applyFill="1" applyAlignment="1">
      <alignment/>
    </xf>
    <xf numFmtId="0" fontId="6" fillId="0" borderId="0" xfId="0" applyFont="1" applyFill="1" applyAlignment="1">
      <alignment horizontal="center" wrapText="1"/>
    </xf>
    <xf numFmtId="49" fontId="6" fillId="9" borderId="10" xfId="45" applyNumberFormat="1" applyFont="1" applyFill="1" applyBorder="1" applyAlignment="1">
      <alignment horizontal="right" vertical="center"/>
    </xf>
    <xf numFmtId="49" fontId="7" fillId="0" borderId="0" xfId="45" applyNumberFormat="1" applyFont="1" applyFill="1" applyAlignment="1" quotePrefix="1">
      <alignment horizontal="right"/>
    </xf>
    <xf numFmtId="49" fontId="0" fillId="0" borderId="0" xfId="45" applyNumberFormat="1" applyFont="1" applyFill="1" applyAlignment="1">
      <alignment horizontal="right"/>
    </xf>
    <xf numFmtId="0" fontId="6" fillId="0" borderId="0" xfId="0" applyNumberFormat="1" applyFont="1" applyFill="1" applyAlignment="1" quotePrefix="1">
      <alignment/>
    </xf>
    <xf numFmtId="0" fontId="6" fillId="0" borderId="0" xfId="0" applyNumberFormat="1" applyFont="1" applyFill="1" applyAlignment="1" quotePrefix="1">
      <alignment horizontal="center"/>
    </xf>
    <xf numFmtId="169" fontId="6" fillId="0" borderId="0" xfId="45" applyNumberFormat="1" applyFont="1" applyFill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18" borderId="0" xfId="0" applyNumberFormat="1" applyFont="1" applyFill="1" applyAlignment="1" quotePrefix="1">
      <alignment/>
    </xf>
    <xf numFmtId="0" fontId="7" fillId="18" borderId="0" xfId="0" applyFont="1" applyFill="1" applyAlignment="1">
      <alignment/>
    </xf>
    <xf numFmtId="0" fontId="7" fillId="18" borderId="0" xfId="0" applyNumberFormat="1" applyFont="1" applyFill="1" applyAlignment="1" quotePrefix="1">
      <alignment horizontal="center"/>
    </xf>
    <xf numFmtId="49" fontId="7" fillId="18" borderId="0" xfId="45" applyNumberFormat="1" applyFont="1" applyFill="1" applyAlignment="1" quotePrefix="1">
      <alignment horizontal="right"/>
    </xf>
    <xf numFmtId="0" fontId="0" fillId="0" borderId="0" xfId="0" applyNumberFormat="1" applyFill="1" applyAlignment="1">
      <alignment horizontal="center"/>
    </xf>
    <xf numFmtId="2" fontId="0" fillId="18" borderId="0" xfId="0" applyNumberFormat="1" applyFont="1" applyFill="1" applyAlignment="1">
      <alignment/>
    </xf>
    <xf numFmtId="0" fontId="0" fillId="18" borderId="0" xfId="0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45" applyNumberFormat="1" applyFont="1" applyFill="1" applyAlignment="1" quotePrefix="1">
      <alignment horizontal="right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19" borderId="0" xfId="0" applyNumberFormat="1" applyFont="1" applyFill="1" applyAlignment="1" quotePrefix="1">
      <alignment/>
    </xf>
    <xf numFmtId="0" fontId="25" fillId="0" borderId="11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12" xfId="0" applyNumberFormat="1" applyFont="1" applyFill="1" applyBorder="1" applyAlignment="1" quotePrefix="1">
      <alignment/>
    </xf>
    <xf numFmtId="0" fontId="25" fillId="0" borderId="12" xfId="0" applyFont="1" applyFill="1" applyBorder="1" applyAlignment="1">
      <alignment horizontal="center"/>
    </xf>
    <xf numFmtId="170" fontId="5" fillId="0" borderId="12" xfId="0" applyNumberFormat="1" applyFont="1" applyFill="1" applyBorder="1" applyAlignment="1">
      <alignment/>
    </xf>
    <xf numFmtId="0" fontId="5" fillId="0" borderId="11" xfId="0" applyNumberFormat="1" applyFont="1" applyFill="1" applyBorder="1" applyAlignment="1" quotePrefix="1">
      <alignment/>
    </xf>
    <xf numFmtId="0" fontId="5" fillId="0" borderId="11" xfId="0" applyFont="1" applyFill="1" applyBorder="1" applyAlignment="1">
      <alignment horizontal="center"/>
    </xf>
    <xf numFmtId="170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25" fillId="0" borderId="11" xfId="0" applyNumberFormat="1" applyFont="1" applyFill="1" applyBorder="1" applyAlignment="1">
      <alignment horizontal="right"/>
    </xf>
    <xf numFmtId="170" fontId="25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0" fontId="2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5" fillId="20" borderId="13" xfId="0" applyNumberFormat="1" applyFont="1" applyFill="1" applyBorder="1" applyAlignment="1">
      <alignment horizontal="center" vertical="center"/>
    </xf>
    <xf numFmtId="0" fontId="25" fillId="20" borderId="13" xfId="0" applyNumberFormat="1" applyFont="1" applyFill="1" applyBorder="1" applyAlignment="1">
      <alignment horizontal="center" vertical="center" wrapText="1"/>
    </xf>
    <xf numFmtId="0" fontId="25" fillId="20" borderId="13" xfId="0" applyNumberFormat="1" applyFont="1" applyFill="1" applyBorder="1" applyAlignment="1" quotePrefix="1">
      <alignment horizontal="center" vertical="center"/>
    </xf>
    <xf numFmtId="0" fontId="25" fillId="20" borderId="13" xfId="0" applyFont="1" applyFill="1" applyBorder="1" applyAlignment="1">
      <alignment horizontal="center" wrapText="1"/>
    </xf>
    <xf numFmtId="0" fontId="25" fillId="20" borderId="14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7" xfId="0" applyFont="1" applyFill="1" applyBorder="1" applyAlignment="1">
      <alignment horizontal="center"/>
    </xf>
    <xf numFmtId="170" fontId="25" fillId="0" borderId="17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25" fillId="20" borderId="18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 quotePrefix="1">
      <alignment/>
    </xf>
    <xf numFmtId="0" fontId="5" fillId="0" borderId="20" xfId="0" applyNumberFormat="1" applyFont="1" applyFill="1" applyBorder="1" applyAlignment="1" quotePrefix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" fillId="20" borderId="22" xfId="0" applyFont="1" applyFill="1" applyBorder="1" applyAlignment="1">
      <alignment horizontal="center"/>
    </xf>
    <xf numFmtId="0" fontId="7" fillId="20" borderId="23" xfId="0" applyFont="1" applyFill="1" applyBorder="1" applyAlignment="1">
      <alignment horizontal="center"/>
    </xf>
    <xf numFmtId="0" fontId="7" fillId="2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1" fillId="20" borderId="26" xfId="0" applyFont="1" applyFill="1" applyBorder="1" applyAlignment="1">
      <alignment horizontal="center"/>
    </xf>
    <xf numFmtId="0" fontId="7" fillId="20" borderId="15" xfId="0" applyFont="1" applyFill="1" applyBorder="1" applyAlignment="1">
      <alignment horizontal="center"/>
    </xf>
    <xf numFmtId="0" fontId="26" fillId="20" borderId="15" xfId="0" applyFont="1" applyFill="1" applyBorder="1" applyAlignment="1">
      <alignment horizontal="center"/>
    </xf>
    <xf numFmtId="0" fontId="7" fillId="20" borderId="16" xfId="0" applyFont="1" applyFill="1" applyBorder="1" applyAlignment="1">
      <alignment horizontal="center"/>
    </xf>
    <xf numFmtId="0" fontId="28" fillId="20" borderId="15" xfId="0" applyFont="1" applyFill="1" applyBorder="1" applyAlignment="1">
      <alignment horizontal="center"/>
    </xf>
    <xf numFmtId="0" fontId="28" fillId="20" borderId="22" xfId="0" applyFont="1" applyFill="1" applyBorder="1" applyAlignment="1">
      <alignment horizontal="center"/>
    </xf>
    <xf numFmtId="0" fontId="27" fillId="20" borderId="23" xfId="0" applyFont="1" applyFill="1" applyBorder="1" applyAlignment="1">
      <alignment horizontal="center"/>
    </xf>
    <xf numFmtId="0" fontId="27" fillId="20" borderId="24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D1">
      <pane ySplit="1" topLeftCell="BM35" activePane="bottomLeft" state="frozen"/>
      <selection pane="topLeft" activeCell="A1" sqref="A1"/>
      <selection pane="bottomLeft" activeCell="N35" sqref="N35"/>
    </sheetView>
  </sheetViews>
  <sheetFormatPr defaultColWidth="9.140625" defaultRowHeight="12.75"/>
  <cols>
    <col min="1" max="1" width="7.8515625" style="1" customWidth="1"/>
    <col min="2" max="2" width="11.00390625" style="1" customWidth="1"/>
    <col min="3" max="3" width="20.8515625" style="1" customWidth="1"/>
    <col min="4" max="4" width="33.00390625" style="1" customWidth="1"/>
    <col min="5" max="5" width="10.7109375" style="1" customWidth="1"/>
    <col min="6" max="6" width="32.140625" style="1" customWidth="1"/>
    <col min="7" max="7" width="5.00390625" style="2" bestFit="1" customWidth="1"/>
    <col min="8" max="8" width="5.57421875" style="2" customWidth="1"/>
    <col min="9" max="9" width="5.8515625" style="2" customWidth="1"/>
    <col min="10" max="10" width="5.7109375" style="4" customWidth="1"/>
    <col min="11" max="11" width="6.00390625" style="2" customWidth="1"/>
    <col min="12" max="13" width="5.421875" style="2" customWidth="1"/>
    <col min="14" max="14" width="9.7109375" style="14" customWidth="1"/>
    <col min="15" max="16384" width="9.140625" style="1" customWidth="1"/>
  </cols>
  <sheetData>
    <row r="1" spans="1:14" s="3" customFormat="1" ht="27" customHeight="1">
      <c r="A1" s="5" t="s">
        <v>9</v>
      </c>
      <c r="B1" s="6" t="s">
        <v>10</v>
      </c>
      <c r="C1" s="7" t="s">
        <v>11</v>
      </c>
      <c r="D1" s="7" t="s">
        <v>12</v>
      </c>
      <c r="E1" s="6" t="s">
        <v>13</v>
      </c>
      <c r="F1" s="5" t="s">
        <v>14</v>
      </c>
      <c r="G1" s="6" t="s">
        <v>15</v>
      </c>
      <c r="H1" s="6" t="s">
        <v>1</v>
      </c>
      <c r="I1" s="5" t="s">
        <v>2</v>
      </c>
      <c r="J1" s="8" t="s">
        <v>3</v>
      </c>
      <c r="K1" s="9" t="s">
        <v>16</v>
      </c>
      <c r="L1" s="9" t="s">
        <v>17</v>
      </c>
      <c r="M1" s="9" t="s">
        <v>18</v>
      </c>
      <c r="N1" s="17" t="s">
        <v>154</v>
      </c>
    </row>
    <row r="2" spans="1:13" ht="12.75">
      <c r="A2" s="10" t="s">
        <v>6</v>
      </c>
      <c r="B2" s="10" t="s">
        <v>25</v>
      </c>
      <c r="C2" s="10" t="s">
        <v>26</v>
      </c>
      <c r="D2" s="10" t="s">
        <v>27</v>
      </c>
      <c r="E2" s="10" t="s">
        <v>25</v>
      </c>
      <c r="F2" s="10" t="s">
        <v>27</v>
      </c>
      <c r="G2" s="11">
        <v>0</v>
      </c>
      <c r="H2" s="11">
        <v>1</v>
      </c>
      <c r="I2" s="11">
        <v>0</v>
      </c>
      <c r="J2" s="12">
        <v>0</v>
      </c>
      <c r="K2" s="11" t="s">
        <v>7</v>
      </c>
      <c r="L2" s="11" t="s">
        <v>7</v>
      </c>
      <c r="M2" s="11" t="s">
        <v>7</v>
      </c>
    </row>
    <row r="3" spans="1:14" ht="12.75">
      <c r="A3" s="10" t="s">
        <v>6</v>
      </c>
      <c r="B3" s="10" t="s">
        <v>47</v>
      </c>
      <c r="C3" s="13"/>
      <c r="D3" s="10" t="s">
        <v>48</v>
      </c>
      <c r="E3" s="10" t="s">
        <v>47</v>
      </c>
      <c r="F3" s="10" t="s">
        <v>48</v>
      </c>
      <c r="G3" s="11">
        <v>0</v>
      </c>
      <c r="H3" s="11">
        <v>3</v>
      </c>
      <c r="I3" s="11">
        <v>36</v>
      </c>
      <c r="J3" s="12">
        <v>704</v>
      </c>
      <c r="K3" s="11" t="s">
        <v>7</v>
      </c>
      <c r="L3" s="11" t="s">
        <v>7</v>
      </c>
      <c r="M3" s="11" t="s">
        <v>8</v>
      </c>
      <c r="N3" s="14">
        <f>1/36</f>
        <v>0.027777777777777776</v>
      </c>
    </row>
    <row r="4" spans="1:14" ht="12.75">
      <c r="A4" s="10" t="s">
        <v>6</v>
      </c>
      <c r="B4" s="10" t="s">
        <v>53</v>
      </c>
      <c r="C4" s="13"/>
      <c r="D4" s="10" t="s">
        <v>54</v>
      </c>
      <c r="E4" s="10" t="s">
        <v>53</v>
      </c>
      <c r="F4" s="10" t="s">
        <v>54</v>
      </c>
      <c r="G4" s="11">
        <v>0</v>
      </c>
      <c r="H4" s="11">
        <v>3</v>
      </c>
      <c r="I4" s="11">
        <v>31</v>
      </c>
      <c r="J4" s="12">
        <v>614</v>
      </c>
      <c r="K4" s="11" t="s">
        <v>8</v>
      </c>
      <c r="L4" s="11" t="s">
        <v>8</v>
      </c>
      <c r="M4" s="11" t="s">
        <v>8</v>
      </c>
      <c r="N4" s="14">
        <f>1/31</f>
        <v>0.03225806451612903</v>
      </c>
    </row>
    <row r="5" spans="1:14" ht="12.75">
      <c r="A5" s="10" t="s">
        <v>6</v>
      </c>
      <c r="B5" s="10" t="s">
        <v>55</v>
      </c>
      <c r="C5" s="13"/>
      <c r="D5" s="10" t="s">
        <v>56</v>
      </c>
      <c r="E5" s="10" t="s">
        <v>55</v>
      </c>
      <c r="F5" s="10" t="s">
        <v>56</v>
      </c>
      <c r="G5" s="11">
        <v>0</v>
      </c>
      <c r="H5" s="11">
        <v>3</v>
      </c>
      <c r="I5" s="11">
        <v>29</v>
      </c>
      <c r="J5" s="12">
        <v>686</v>
      </c>
      <c r="K5" s="11" t="s">
        <v>7</v>
      </c>
      <c r="L5" s="11" t="s">
        <v>8</v>
      </c>
      <c r="M5" s="11" t="s">
        <v>8</v>
      </c>
      <c r="N5" s="14">
        <f>1/29</f>
        <v>0.034482758620689655</v>
      </c>
    </row>
    <row r="6" spans="1:14" ht="12.75">
      <c r="A6" s="10" t="s">
        <v>6</v>
      </c>
      <c r="B6" s="10" t="s">
        <v>57</v>
      </c>
      <c r="C6" s="13"/>
      <c r="D6" s="10" t="s">
        <v>58</v>
      </c>
      <c r="E6" s="10" t="s">
        <v>57</v>
      </c>
      <c r="F6" s="10" t="s">
        <v>58</v>
      </c>
      <c r="G6" s="11">
        <v>0</v>
      </c>
      <c r="H6" s="11">
        <v>3</v>
      </c>
      <c r="I6" s="11">
        <v>28</v>
      </c>
      <c r="J6" s="12">
        <v>506</v>
      </c>
      <c r="K6" s="11" t="s">
        <v>7</v>
      </c>
      <c r="L6" s="11" t="s">
        <v>7</v>
      </c>
      <c r="M6" s="11" t="s">
        <v>7</v>
      </c>
      <c r="N6" s="14">
        <f>1/28</f>
        <v>0.03571428571428571</v>
      </c>
    </row>
    <row r="7" spans="1:14" ht="12.75">
      <c r="A7" s="10" t="s">
        <v>6</v>
      </c>
      <c r="B7" s="10" t="s">
        <v>68</v>
      </c>
      <c r="C7" s="13"/>
      <c r="D7" s="10" t="s">
        <v>69</v>
      </c>
      <c r="E7" s="10" t="s">
        <v>68</v>
      </c>
      <c r="F7" s="10" t="s">
        <v>69</v>
      </c>
      <c r="G7" s="11">
        <v>0</v>
      </c>
      <c r="H7" s="11">
        <v>3</v>
      </c>
      <c r="I7" s="11">
        <v>23</v>
      </c>
      <c r="J7" s="12">
        <v>558</v>
      </c>
      <c r="K7" s="11" t="s">
        <v>8</v>
      </c>
      <c r="L7" s="11" t="s">
        <v>8</v>
      </c>
      <c r="M7" s="11" t="s">
        <v>8</v>
      </c>
      <c r="N7" s="14">
        <f>1/23</f>
        <v>0.043478260869565216</v>
      </c>
    </row>
    <row r="8" spans="1:14" ht="12.75">
      <c r="A8" s="10" t="s">
        <v>6</v>
      </c>
      <c r="B8" s="10" t="s">
        <v>73</v>
      </c>
      <c r="C8" s="13"/>
      <c r="D8" s="10" t="s">
        <v>74</v>
      </c>
      <c r="E8" s="10" t="s">
        <v>73</v>
      </c>
      <c r="F8" s="10" t="s">
        <v>74</v>
      </c>
      <c r="G8" s="11">
        <v>0</v>
      </c>
      <c r="H8" s="11">
        <v>3</v>
      </c>
      <c r="I8" s="11">
        <v>21</v>
      </c>
      <c r="J8" s="12">
        <v>399</v>
      </c>
      <c r="K8" s="11" t="s">
        <v>7</v>
      </c>
      <c r="L8" s="11" t="s">
        <v>8</v>
      </c>
      <c r="M8" s="11" t="s">
        <v>8</v>
      </c>
      <c r="N8" s="14">
        <f>1/21</f>
        <v>0.047619047619047616</v>
      </c>
    </row>
    <row r="9" spans="1:14" ht="12.75">
      <c r="A9" s="10" t="s">
        <v>6</v>
      </c>
      <c r="B9" s="10" t="s">
        <v>77</v>
      </c>
      <c r="C9" s="13"/>
      <c r="D9" s="10" t="s">
        <v>78</v>
      </c>
      <c r="E9" s="10" t="s">
        <v>77</v>
      </c>
      <c r="F9" s="10" t="s">
        <v>78</v>
      </c>
      <c r="G9" s="11">
        <v>0</v>
      </c>
      <c r="H9" s="11">
        <v>3</v>
      </c>
      <c r="I9" s="11">
        <v>16</v>
      </c>
      <c r="J9" s="12">
        <v>311</v>
      </c>
      <c r="K9" s="11" t="s">
        <v>7</v>
      </c>
      <c r="L9" s="11" t="s">
        <v>7</v>
      </c>
      <c r="M9" s="11" t="s">
        <v>8</v>
      </c>
      <c r="N9" s="14">
        <f>1/16</f>
        <v>0.0625</v>
      </c>
    </row>
    <row r="10" spans="1:14" ht="12.75">
      <c r="A10" s="10" t="s">
        <v>6</v>
      </c>
      <c r="B10" s="10" t="s">
        <v>79</v>
      </c>
      <c r="C10" s="10" t="s">
        <v>71</v>
      </c>
      <c r="D10" s="10" t="s">
        <v>80</v>
      </c>
      <c r="E10" s="10" t="s">
        <v>79</v>
      </c>
      <c r="F10" s="10" t="s">
        <v>80</v>
      </c>
      <c r="G10" s="11">
        <v>0</v>
      </c>
      <c r="H10" s="11">
        <v>3</v>
      </c>
      <c r="I10" s="11">
        <v>15</v>
      </c>
      <c r="J10" s="12">
        <v>311</v>
      </c>
      <c r="K10" s="11" t="s">
        <v>7</v>
      </c>
      <c r="L10" s="11" t="s">
        <v>7</v>
      </c>
      <c r="M10" s="11" t="s">
        <v>8</v>
      </c>
      <c r="N10" s="14">
        <f>1/15</f>
        <v>0.06666666666666667</v>
      </c>
    </row>
    <row r="11" spans="1:14" ht="12.75">
      <c r="A11" s="10" t="s">
        <v>6</v>
      </c>
      <c r="B11" s="13" t="s">
        <v>88</v>
      </c>
      <c r="C11" s="13" t="s">
        <v>29</v>
      </c>
      <c r="D11" s="13" t="s">
        <v>89</v>
      </c>
      <c r="E11" s="10" t="s">
        <v>90</v>
      </c>
      <c r="F11" s="10" t="s">
        <v>91</v>
      </c>
      <c r="G11" s="11">
        <v>0</v>
      </c>
      <c r="H11" s="11">
        <v>3</v>
      </c>
      <c r="I11" s="11">
        <v>10</v>
      </c>
      <c r="J11" s="12">
        <v>200</v>
      </c>
      <c r="K11" s="11" t="s">
        <v>8</v>
      </c>
      <c r="L11" s="11" t="s">
        <v>7</v>
      </c>
      <c r="M11" s="11" t="s">
        <v>8</v>
      </c>
      <c r="N11" s="14">
        <f>1/10</f>
        <v>0.1</v>
      </c>
    </row>
    <row r="12" spans="1:14" ht="12.75">
      <c r="A12" s="10" t="s">
        <v>6</v>
      </c>
      <c r="B12" s="13" t="s">
        <v>92</v>
      </c>
      <c r="C12" s="13" t="s">
        <v>29</v>
      </c>
      <c r="D12" s="13" t="s">
        <v>93</v>
      </c>
      <c r="E12" s="10" t="s">
        <v>94</v>
      </c>
      <c r="F12" s="10" t="s">
        <v>95</v>
      </c>
      <c r="G12" s="11">
        <v>0</v>
      </c>
      <c r="H12" s="11">
        <v>3</v>
      </c>
      <c r="I12" s="11">
        <v>6</v>
      </c>
      <c r="J12" s="12">
        <v>116</v>
      </c>
      <c r="K12" s="11" t="s">
        <v>7</v>
      </c>
      <c r="L12" s="11" t="s">
        <v>7</v>
      </c>
      <c r="M12" s="11" t="s">
        <v>7</v>
      </c>
      <c r="N12" s="14">
        <f>1/6</f>
        <v>0.16666666666666666</v>
      </c>
    </row>
    <row r="13" spans="1:14" ht="12.75">
      <c r="A13" s="10" t="s">
        <v>6</v>
      </c>
      <c r="B13" s="10" t="s">
        <v>103</v>
      </c>
      <c r="C13" s="13"/>
      <c r="D13" s="10" t="s">
        <v>104</v>
      </c>
      <c r="E13" s="10" t="s">
        <v>103</v>
      </c>
      <c r="F13" s="10" t="s">
        <v>104</v>
      </c>
      <c r="G13" s="11">
        <v>1</v>
      </c>
      <c r="H13" s="11">
        <v>2</v>
      </c>
      <c r="I13" s="11">
        <v>38</v>
      </c>
      <c r="J13" s="12">
        <v>855</v>
      </c>
      <c r="K13" s="11" t="s">
        <v>8</v>
      </c>
      <c r="L13" s="11" t="s">
        <v>8</v>
      </c>
      <c r="M13" s="11" t="s">
        <v>8</v>
      </c>
      <c r="N13" s="14">
        <f>2/38</f>
        <v>0.05263157894736842</v>
      </c>
    </row>
    <row r="14" spans="1:14" ht="12.75">
      <c r="A14" s="10" t="s">
        <v>6</v>
      </c>
      <c r="B14" s="10" t="s">
        <v>148</v>
      </c>
      <c r="C14" s="13"/>
      <c r="D14" s="10" t="s">
        <v>149</v>
      </c>
      <c r="E14" s="10" t="s">
        <v>148</v>
      </c>
      <c r="F14" s="10" t="s">
        <v>149</v>
      </c>
      <c r="G14" s="11">
        <v>4</v>
      </c>
      <c r="H14" s="11">
        <v>3</v>
      </c>
      <c r="I14" s="11">
        <v>52</v>
      </c>
      <c r="J14" s="12">
        <v>1118</v>
      </c>
      <c r="K14" s="11" t="s">
        <v>7</v>
      </c>
      <c r="L14" s="11" t="s">
        <v>8</v>
      </c>
      <c r="M14" s="11" t="s">
        <v>8</v>
      </c>
      <c r="N14" s="14">
        <f>4/52</f>
        <v>0.07692307692307693</v>
      </c>
    </row>
    <row r="15" spans="1:14" ht="12.75">
      <c r="A15" s="10" t="s">
        <v>6</v>
      </c>
      <c r="B15" s="10" t="s">
        <v>152</v>
      </c>
      <c r="C15" s="13"/>
      <c r="D15" s="10" t="s">
        <v>153</v>
      </c>
      <c r="E15" s="10" t="s">
        <v>152</v>
      </c>
      <c r="F15" s="10" t="s">
        <v>153</v>
      </c>
      <c r="G15" s="11">
        <v>6</v>
      </c>
      <c r="H15" s="11">
        <v>3</v>
      </c>
      <c r="I15" s="11">
        <v>60</v>
      </c>
      <c r="J15" s="12">
        <v>1530</v>
      </c>
      <c r="K15" s="11" t="s">
        <v>7</v>
      </c>
      <c r="L15" s="11" t="s">
        <v>7</v>
      </c>
      <c r="M15" s="11" t="s">
        <v>8</v>
      </c>
      <c r="N15" s="14">
        <f>6/60</f>
        <v>0.1</v>
      </c>
    </row>
    <row r="16" spans="1:14" ht="12.75">
      <c r="A16" s="10" t="s">
        <v>5</v>
      </c>
      <c r="B16" s="10" t="s">
        <v>23</v>
      </c>
      <c r="C16" s="13"/>
      <c r="D16" s="10" t="s">
        <v>24</v>
      </c>
      <c r="E16" s="10" t="s">
        <v>23</v>
      </c>
      <c r="F16" s="10" t="s">
        <v>24</v>
      </c>
      <c r="G16" s="11">
        <v>0</v>
      </c>
      <c r="H16" s="11">
        <v>1</v>
      </c>
      <c r="I16" s="11">
        <v>18</v>
      </c>
      <c r="J16" s="12">
        <v>376</v>
      </c>
      <c r="K16" s="11" t="s">
        <v>7</v>
      </c>
      <c r="L16" s="11" t="s">
        <v>7</v>
      </c>
      <c r="M16" s="11" t="s">
        <v>7</v>
      </c>
      <c r="N16" s="18"/>
    </row>
    <row r="17" spans="1:14" ht="12.75">
      <c r="A17" s="10" t="s">
        <v>5</v>
      </c>
      <c r="B17" s="13" t="s">
        <v>28</v>
      </c>
      <c r="C17" s="13" t="s">
        <v>29</v>
      </c>
      <c r="D17" s="13" t="s">
        <v>30</v>
      </c>
      <c r="E17" s="10" t="s">
        <v>31</v>
      </c>
      <c r="F17" s="10" t="s">
        <v>32</v>
      </c>
      <c r="G17" s="11">
        <v>0</v>
      </c>
      <c r="H17" s="11">
        <v>2</v>
      </c>
      <c r="I17" s="11">
        <v>6</v>
      </c>
      <c r="J17" s="12">
        <v>132</v>
      </c>
      <c r="K17" s="11" t="s">
        <v>7</v>
      </c>
      <c r="L17" s="11" t="s">
        <v>7</v>
      </c>
      <c r="M17" s="11" t="s">
        <v>8</v>
      </c>
      <c r="N17" s="14">
        <f>1/6</f>
        <v>0.16666666666666666</v>
      </c>
    </row>
    <row r="18" spans="1:14" ht="12.75">
      <c r="A18" s="10" t="s">
        <v>5</v>
      </c>
      <c r="B18" s="10" t="s">
        <v>41</v>
      </c>
      <c r="C18" s="13"/>
      <c r="D18" s="10" t="s">
        <v>42</v>
      </c>
      <c r="E18" s="10" t="s">
        <v>41</v>
      </c>
      <c r="F18" s="10" t="s">
        <v>42</v>
      </c>
      <c r="G18" s="11">
        <v>0</v>
      </c>
      <c r="H18" s="11">
        <v>3</v>
      </c>
      <c r="I18" s="11">
        <v>40</v>
      </c>
      <c r="J18" s="12">
        <v>971</v>
      </c>
      <c r="K18" s="11" t="s">
        <v>7</v>
      </c>
      <c r="L18" s="11" t="s">
        <v>7</v>
      </c>
      <c r="M18" s="11" t="s">
        <v>8</v>
      </c>
      <c r="N18" s="14">
        <f>1/40</f>
        <v>0.025</v>
      </c>
    </row>
    <row r="19" spans="1:14" ht="12.75">
      <c r="A19" s="10" t="s">
        <v>5</v>
      </c>
      <c r="B19" s="10" t="s">
        <v>59</v>
      </c>
      <c r="C19" s="13"/>
      <c r="D19" s="10" t="s">
        <v>60</v>
      </c>
      <c r="E19" s="10" t="s">
        <v>59</v>
      </c>
      <c r="F19" s="10" t="s">
        <v>60</v>
      </c>
      <c r="G19" s="11">
        <v>0</v>
      </c>
      <c r="H19" s="11">
        <v>3</v>
      </c>
      <c r="I19" s="11">
        <v>27</v>
      </c>
      <c r="J19" s="12">
        <v>578</v>
      </c>
      <c r="K19" s="11" t="s">
        <v>7</v>
      </c>
      <c r="L19" s="11" t="s">
        <v>7</v>
      </c>
      <c r="M19" s="11" t="s">
        <v>8</v>
      </c>
      <c r="N19" s="14">
        <f>1/27</f>
        <v>0.037037037037037035</v>
      </c>
    </row>
    <row r="20" spans="1:14" ht="12.75">
      <c r="A20" s="10" t="s">
        <v>5</v>
      </c>
      <c r="B20" s="10" t="s">
        <v>66</v>
      </c>
      <c r="C20" s="13"/>
      <c r="D20" s="10" t="s">
        <v>67</v>
      </c>
      <c r="E20" s="10" t="s">
        <v>66</v>
      </c>
      <c r="F20" s="10" t="s">
        <v>67</v>
      </c>
      <c r="G20" s="11">
        <v>0</v>
      </c>
      <c r="H20" s="11">
        <v>3</v>
      </c>
      <c r="I20" s="11">
        <v>24</v>
      </c>
      <c r="J20" s="12">
        <v>601</v>
      </c>
      <c r="K20" s="11" t="s">
        <v>7</v>
      </c>
      <c r="L20" s="11" t="s">
        <v>8</v>
      </c>
      <c r="M20" s="11" t="s">
        <v>8</v>
      </c>
      <c r="N20" s="14">
        <f>1/24</f>
        <v>0.041666666666666664</v>
      </c>
    </row>
    <row r="21" spans="1:14" ht="12.75">
      <c r="A21" s="10" t="s">
        <v>5</v>
      </c>
      <c r="B21" s="10" t="s">
        <v>70</v>
      </c>
      <c r="C21" s="10" t="s">
        <v>71</v>
      </c>
      <c r="D21" s="10" t="s">
        <v>72</v>
      </c>
      <c r="E21" s="10" t="s">
        <v>70</v>
      </c>
      <c r="F21" s="10" t="s">
        <v>72</v>
      </c>
      <c r="G21" s="11">
        <v>0</v>
      </c>
      <c r="H21" s="11">
        <v>3</v>
      </c>
      <c r="I21" s="11">
        <v>21</v>
      </c>
      <c r="J21" s="12">
        <v>570</v>
      </c>
      <c r="K21" s="11" t="s">
        <v>7</v>
      </c>
      <c r="L21" s="11" t="s">
        <v>8</v>
      </c>
      <c r="M21" s="11" t="s">
        <v>8</v>
      </c>
      <c r="N21" s="14">
        <f>1/21</f>
        <v>0.047619047619047616</v>
      </c>
    </row>
    <row r="22" spans="1:14" ht="12.75">
      <c r="A22" s="10" t="s">
        <v>5</v>
      </c>
      <c r="B22" s="10" t="s">
        <v>75</v>
      </c>
      <c r="C22" s="13"/>
      <c r="D22" s="10" t="s">
        <v>76</v>
      </c>
      <c r="E22" s="10" t="s">
        <v>75</v>
      </c>
      <c r="F22" s="10" t="s">
        <v>76</v>
      </c>
      <c r="G22" s="11">
        <v>0</v>
      </c>
      <c r="H22" s="11">
        <v>3</v>
      </c>
      <c r="I22" s="11">
        <v>20</v>
      </c>
      <c r="J22" s="12">
        <v>445</v>
      </c>
      <c r="K22" s="11" t="s">
        <v>8</v>
      </c>
      <c r="L22" s="11" t="s">
        <v>7</v>
      </c>
      <c r="M22" s="11" t="s">
        <v>8</v>
      </c>
      <c r="N22" s="14">
        <f>1/20</f>
        <v>0.05</v>
      </c>
    </row>
    <row r="23" spans="1:14" ht="12.75">
      <c r="A23" s="10" t="s">
        <v>5</v>
      </c>
      <c r="B23" s="10" t="s">
        <v>86</v>
      </c>
      <c r="C23" s="10" t="s">
        <v>71</v>
      </c>
      <c r="D23" s="10" t="s">
        <v>87</v>
      </c>
      <c r="E23" s="10" t="s">
        <v>86</v>
      </c>
      <c r="F23" s="10" t="s">
        <v>87</v>
      </c>
      <c r="G23" s="11">
        <v>0</v>
      </c>
      <c r="H23" s="11">
        <v>3</v>
      </c>
      <c r="I23" s="11">
        <v>11</v>
      </c>
      <c r="J23" s="12">
        <v>190</v>
      </c>
      <c r="K23" s="11" t="s">
        <v>8</v>
      </c>
      <c r="L23" s="11" t="s">
        <v>7</v>
      </c>
      <c r="M23" s="11" t="s">
        <v>8</v>
      </c>
      <c r="N23" s="14">
        <f>1/11</f>
        <v>0.09090909090909091</v>
      </c>
    </row>
    <row r="24" spans="1:13" ht="12.75">
      <c r="A24" s="10" t="s">
        <v>5</v>
      </c>
      <c r="B24" s="10" t="s">
        <v>99</v>
      </c>
      <c r="C24" s="10" t="s">
        <v>26</v>
      </c>
      <c r="D24" s="10" t="s">
        <v>100</v>
      </c>
      <c r="E24" s="10" t="s">
        <v>99</v>
      </c>
      <c r="F24" s="10" t="s">
        <v>100</v>
      </c>
      <c r="G24" s="11">
        <v>0</v>
      </c>
      <c r="H24" s="11">
        <v>3</v>
      </c>
      <c r="I24" s="11">
        <v>0</v>
      </c>
      <c r="J24" s="12">
        <v>0</v>
      </c>
      <c r="K24" s="11" t="s">
        <v>7</v>
      </c>
      <c r="L24" s="11" t="s">
        <v>7</v>
      </c>
      <c r="M24" s="11" t="s">
        <v>7</v>
      </c>
    </row>
    <row r="25" spans="1:14" ht="12.75">
      <c r="A25" s="10" t="s">
        <v>5</v>
      </c>
      <c r="B25" s="13" t="s">
        <v>28</v>
      </c>
      <c r="C25" s="13" t="s">
        <v>29</v>
      </c>
      <c r="D25" s="13" t="s">
        <v>30</v>
      </c>
      <c r="E25" s="10" t="s">
        <v>101</v>
      </c>
      <c r="F25" s="10" t="s">
        <v>102</v>
      </c>
      <c r="G25" s="11">
        <v>1</v>
      </c>
      <c r="H25" s="11">
        <v>1</v>
      </c>
      <c r="I25" s="11">
        <v>10</v>
      </c>
      <c r="J25" s="12">
        <v>210</v>
      </c>
      <c r="K25" s="11" t="s">
        <v>7</v>
      </c>
      <c r="L25" s="11" t="s">
        <v>7</v>
      </c>
      <c r="M25" s="11" t="s">
        <v>8</v>
      </c>
      <c r="N25" s="18"/>
    </row>
    <row r="26" spans="1:14" ht="12.75">
      <c r="A26" s="10" t="s">
        <v>5</v>
      </c>
      <c r="B26" s="10" t="s">
        <v>107</v>
      </c>
      <c r="C26" s="13"/>
      <c r="D26" s="10" t="s">
        <v>108</v>
      </c>
      <c r="E26" s="10" t="s">
        <v>107</v>
      </c>
      <c r="F26" s="10" t="s">
        <v>108</v>
      </c>
      <c r="G26" s="11">
        <v>1</v>
      </c>
      <c r="H26" s="11">
        <v>3</v>
      </c>
      <c r="I26" s="11">
        <v>36</v>
      </c>
      <c r="J26" s="12">
        <v>795</v>
      </c>
      <c r="K26" s="11" t="s">
        <v>7</v>
      </c>
      <c r="L26" s="11" t="s">
        <v>8</v>
      </c>
      <c r="M26" s="11" t="s">
        <v>8</v>
      </c>
      <c r="N26" s="14">
        <f>2/36</f>
        <v>0.05555555555555555</v>
      </c>
    </row>
    <row r="27" spans="1:14" ht="12.75">
      <c r="A27" s="10" t="s">
        <v>5</v>
      </c>
      <c r="B27" s="10" t="s">
        <v>113</v>
      </c>
      <c r="C27" s="13"/>
      <c r="D27" s="10" t="s">
        <v>114</v>
      </c>
      <c r="E27" s="10" t="s">
        <v>113</v>
      </c>
      <c r="F27" s="10" t="s">
        <v>114</v>
      </c>
      <c r="G27" s="11">
        <v>1</v>
      </c>
      <c r="H27" s="11">
        <v>3</v>
      </c>
      <c r="I27" s="11">
        <v>13</v>
      </c>
      <c r="J27" s="12">
        <v>332</v>
      </c>
      <c r="K27" s="11" t="s">
        <v>7</v>
      </c>
      <c r="L27" s="11" t="s">
        <v>7</v>
      </c>
      <c r="M27" s="11" t="s">
        <v>8</v>
      </c>
      <c r="N27" s="14">
        <f>2/13</f>
        <v>0.15384615384615385</v>
      </c>
    </row>
    <row r="28" spans="1:14" ht="12.75">
      <c r="A28" s="10" t="s">
        <v>5</v>
      </c>
      <c r="B28" s="10" t="s">
        <v>119</v>
      </c>
      <c r="C28" s="13"/>
      <c r="D28" s="10" t="s">
        <v>120</v>
      </c>
      <c r="E28" s="10" t="s">
        <v>119</v>
      </c>
      <c r="F28" s="10" t="s">
        <v>120</v>
      </c>
      <c r="G28" s="11">
        <v>2</v>
      </c>
      <c r="H28" s="11">
        <v>3</v>
      </c>
      <c r="I28" s="11">
        <v>28</v>
      </c>
      <c r="J28" s="12">
        <v>702</v>
      </c>
      <c r="K28" s="11" t="s">
        <v>7</v>
      </c>
      <c r="L28" s="11" t="s">
        <v>7</v>
      </c>
      <c r="M28" s="11" t="s">
        <v>8</v>
      </c>
      <c r="N28" s="14">
        <f>2/28</f>
        <v>0.07142857142857142</v>
      </c>
    </row>
    <row r="29" spans="1:14" ht="12.75">
      <c r="A29" s="10" t="s">
        <v>5</v>
      </c>
      <c r="B29" s="10" t="s">
        <v>121</v>
      </c>
      <c r="C29" s="13"/>
      <c r="D29" s="10" t="s">
        <v>122</v>
      </c>
      <c r="E29" s="10" t="s">
        <v>121</v>
      </c>
      <c r="F29" s="10" t="s">
        <v>122</v>
      </c>
      <c r="G29" s="11">
        <v>3</v>
      </c>
      <c r="H29" s="11">
        <v>1</v>
      </c>
      <c r="I29" s="11">
        <v>36</v>
      </c>
      <c r="J29" s="12">
        <v>736</v>
      </c>
      <c r="K29" s="11" t="s">
        <v>7</v>
      </c>
      <c r="L29" s="11" t="s">
        <v>8</v>
      </c>
      <c r="M29" s="11" t="s">
        <v>8</v>
      </c>
      <c r="N29" s="14">
        <f>3/36</f>
        <v>0.08333333333333333</v>
      </c>
    </row>
    <row r="30" spans="1:14" ht="12.75">
      <c r="A30" s="10" t="s">
        <v>5</v>
      </c>
      <c r="B30" s="10" t="s">
        <v>129</v>
      </c>
      <c r="C30" s="13"/>
      <c r="D30" s="10" t="s">
        <v>130</v>
      </c>
      <c r="E30" s="10" t="s">
        <v>129</v>
      </c>
      <c r="F30" s="10" t="s">
        <v>131</v>
      </c>
      <c r="G30" s="11">
        <v>1</v>
      </c>
      <c r="H30" s="11">
        <v>3</v>
      </c>
      <c r="I30" s="11">
        <v>37</v>
      </c>
      <c r="J30" s="12">
        <v>843</v>
      </c>
      <c r="K30" s="11" t="s">
        <v>7</v>
      </c>
      <c r="L30" s="11" t="s">
        <v>8</v>
      </c>
      <c r="M30" s="11" t="s">
        <v>8</v>
      </c>
      <c r="N30" s="14">
        <f>2/37</f>
        <v>0.05405405405405406</v>
      </c>
    </row>
    <row r="31" spans="1:14" ht="12.75">
      <c r="A31" s="10" t="s">
        <v>5</v>
      </c>
      <c r="B31" s="10" t="s">
        <v>134</v>
      </c>
      <c r="C31" s="13"/>
      <c r="D31" s="10" t="s">
        <v>135</v>
      </c>
      <c r="E31" s="10" t="s">
        <v>134</v>
      </c>
      <c r="F31" s="10" t="s">
        <v>135</v>
      </c>
      <c r="G31" s="11">
        <v>3</v>
      </c>
      <c r="H31" s="11">
        <v>3</v>
      </c>
      <c r="I31" s="11">
        <v>31</v>
      </c>
      <c r="J31" s="12">
        <v>704</v>
      </c>
      <c r="K31" s="11" t="s">
        <v>7</v>
      </c>
      <c r="L31" s="11" t="s">
        <v>7</v>
      </c>
      <c r="M31" s="11" t="s">
        <v>8</v>
      </c>
      <c r="N31" s="14">
        <f>3/31</f>
        <v>0.0967741935483871</v>
      </c>
    </row>
    <row r="32" spans="1:14" ht="12.75">
      <c r="A32" s="10" t="s">
        <v>5</v>
      </c>
      <c r="B32" s="10" t="s">
        <v>136</v>
      </c>
      <c r="C32" s="13"/>
      <c r="D32" s="10" t="s">
        <v>137</v>
      </c>
      <c r="E32" s="10" t="s">
        <v>136</v>
      </c>
      <c r="F32" s="10" t="s">
        <v>137</v>
      </c>
      <c r="G32" s="11">
        <v>3</v>
      </c>
      <c r="H32" s="11">
        <v>3</v>
      </c>
      <c r="I32" s="11">
        <v>30</v>
      </c>
      <c r="J32" s="12">
        <v>669</v>
      </c>
      <c r="K32" s="11" t="s">
        <v>7</v>
      </c>
      <c r="L32" s="11" t="s">
        <v>8</v>
      </c>
      <c r="M32" s="11" t="s">
        <v>8</v>
      </c>
      <c r="N32" s="14">
        <f>3/30</f>
        <v>0.1</v>
      </c>
    </row>
    <row r="33" spans="1:14" ht="12.75">
      <c r="A33" s="10" t="s">
        <v>5</v>
      </c>
      <c r="B33" s="10" t="s">
        <v>138</v>
      </c>
      <c r="C33" s="13"/>
      <c r="D33" s="10" t="s">
        <v>139</v>
      </c>
      <c r="E33" s="10" t="s">
        <v>138</v>
      </c>
      <c r="F33" s="10" t="s">
        <v>139</v>
      </c>
      <c r="G33" s="11">
        <v>3</v>
      </c>
      <c r="H33" s="11">
        <v>3</v>
      </c>
      <c r="I33" s="11">
        <v>29</v>
      </c>
      <c r="J33" s="12">
        <v>627</v>
      </c>
      <c r="K33" s="11" t="s">
        <v>7</v>
      </c>
      <c r="L33" s="11" t="s">
        <v>7</v>
      </c>
      <c r="M33" s="11" t="s">
        <v>8</v>
      </c>
      <c r="N33" s="14">
        <f>3/29</f>
        <v>0.10344827586206896</v>
      </c>
    </row>
    <row r="34" spans="1:14" ht="12.75">
      <c r="A34" s="10" t="s">
        <v>5</v>
      </c>
      <c r="B34" s="10" t="s">
        <v>142</v>
      </c>
      <c r="C34" s="13"/>
      <c r="D34" s="10" t="s">
        <v>143</v>
      </c>
      <c r="E34" s="10" t="s">
        <v>142</v>
      </c>
      <c r="F34" s="10" t="s">
        <v>143</v>
      </c>
      <c r="G34" s="11">
        <v>3</v>
      </c>
      <c r="H34" s="11">
        <v>3</v>
      </c>
      <c r="I34" s="11">
        <v>28</v>
      </c>
      <c r="J34" s="12">
        <v>590</v>
      </c>
      <c r="K34" s="11" t="s">
        <v>7</v>
      </c>
      <c r="L34" s="11" t="s">
        <v>7</v>
      </c>
      <c r="M34" s="11" t="s">
        <v>8</v>
      </c>
      <c r="N34" s="14">
        <f>3/28</f>
        <v>0.10714285714285714</v>
      </c>
    </row>
    <row r="35" spans="1:14" ht="12.75">
      <c r="A35" s="10" t="s">
        <v>5</v>
      </c>
      <c r="B35" s="10" t="s">
        <v>144</v>
      </c>
      <c r="C35" s="13"/>
      <c r="D35" s="10" t="s">
        <v>145</v>
      </c>
      <c r="E35" s="10" t="s">
        <v>144</v>
      </c>
      <c r="F35" s="10" t="s">
        <v>145</v>
      </c>
      <c r="G35" s="11">
        <v>4</v>
      </c>
      <c r="H35" s="11">
        <v>1</v>
      </c>
      <c r="I35" s="11">
        <v>57</v>
      </c>
      <c r="J35" s="12">
        <v>1321</v>
      </c>
      <c r="K35" s="11" t="s">
        <v>8</v>
      </c>
      <c r="L35" s="11" t="s">
        <v>8</v>
      </c>
      <c r="M35" s="11" t="s">
        <v>8</v>
      </c>
      <c r="N35" s="14">
        <f>4/57</f>
        <v>0.07017543859649122</v>
      </c>
    </row>
    <row r="36" spans="1:14" ht="12.75">
      <c r="A36" s="10" t="s">
        <v>5</v>
      </c>
      <c r="B36" s="10" t="s">
        <v>150</v>
      </c>
      <c r="C36" s="13"/>
      <c r="D36" s="10" t="s">
        <v>151</v>
      </c>
      <c r="E36" s="10" t="s">
        <v>150</v>
      </c>
      <c r="F36" s="10" t="s">
        <v>151</v>
      </c>
      <c r="G36" s="11">
        <v>5</v>
      </c>
      <c r="H36" s="11">
        <v>3</v>
      </c>
      <c r="I36" s="11">
        <v>38</v>
      </c>
      <c r="J36" s="12">
        <v>908</v>
      </c>
      <c r="K36" s="11" t="s">
        <v>7</v>
      </c>
      <c r="L36" s="11" t="s">
        <v>8</v>
      </c>
      <c r="M36" s="11" t="s">
        <v>8</v>
      </c>
      <c r="N36" s="14">
        <f>4/57</f>
        <v>0.07017543859649122</v>
      </c>
    </row>
    <row r="37" spans="1:14" ht="12.75">
      <c r="A37" s="10" t="s">
        <v>4</v>
      </c>
      <c r="B37" s="10" t="s">
        <v>115</v>
      </c>
      <c r="C37" s="10" t="s">
        <v>71</v>
      </c>
      <c r="D37" s="10" t="s">
        <v>116</v>
      </c>
      <c r="E37" s="10" t="s">
        <v>115</v>
      </c>
      <c r="F37" s="10" t="s">
        <v>116</v>
      </c>
      <c r="G37" s="11">
        <v>1</v>
      </c>
      <c r="H37" s="11">
        <v>3</v>
      </c>
      <c r="I37" s="11">
        <v>10</v>
      </c>
      <c r="J37" s="12">
        <v>198</v>
      </c>
      <c r="K37" s="11" t="s">
        <v>8</v>
      </c>
      <c r="L37" s="11" t="s">
        <v>8</v>
      </c>
      <c r="M37" s="11" t="s">
        <v>8</v>
      </c>
      <c r="N37" s="14">
        <f>2/10</f>
        <v>0.2</v>
      </c>
    </row>
    <row r="38" spans="1:14" ht="12.75">
      <c r="A38" s="10" t="s">
        <v>4</v>
      </c>
      <c r="B38" s="10" t="s">
        <v>117</v>
      </c>
      <c r="C38" s="13"/>
      <c r="D38" s="10" t="s">
        <v>118</v>
      </c>
      <c r="E38" s="10" t="s">
        <v>117</v>
      </c>
      <c r="F38" s="10" t="s">
        <v>118</v>
      </c>
      <c r="G38" s="11">
        <v>2</v>
      </c>
      <c r="H38" s="11">
        <v>3</v>
      </c>
      <c r="I38" s="11">
        <v>36</v>
      </c>
      <c r="J38" s="12">
        <v>748</v>
      </c>
      <c r="K38" s="11" t="s">
        <v>7</v>
      </c>
      <c r="L38" s="11" t="s">
        <v>8</v>
      </c>
      <c r="M38" s="11" t="s">
        <v>8</v>
      </c>
      <c r="N38" s="14">
        <f>2/36</f>
        <v>0.05555555555555555</v>
      </c>
    </row>
    <row r="39" spans="1:14" ht="12.75">
      <c r="A39" s="10" t="s">
        <v>4</v>
      </c>
      <c r="B39" s="10" t="s">
        <v>33</v>
      </c>
      <c r="C39" s="13"/>
      <c r="D39" s="10" t="s">
        <v>34</v>
      </c>
      <c r="E39" s="10" t="s">
        <v>33</v>
      </c>
      <c r="F39" s="10" t="s">
        <v>34</v>
      </c>
      <c r="G39" s="11">
        <v>0</v>
      </c>
      <c r="H39" s="11">
        <v>3</v>
      </c>
      <c r="I39" s="11">
        <v>67</v>
      </c>
      <c r="J39" s="12">
        <v>1651</v>
      </c>
      <c r="K39" s="11" t="s">
        <v>8</v>
      </c>
      <c r="L39" s="11" t="s">
        <v>7</v>
      </c>
      <c r="M39" s="11" t="s">
        <v>8</v>
      </c>
      <c r="N39" s="14">
        <f>1/67</f>
        <v>0.014925373134328358</v>
      </c>
    </row>
    <row r="40" spans="1:14" ht="12.75">
      <c r="A40" s="10" t="s">
        <v>4</v>
      </c>
      <c r="B40" s="10" t="s">
        <v>35</v>
      </c>
      <c r="C40" s="13"/>
      <c r="D40" s="10" t="s">
        <v>36</v>
      </c>
      <c r="E40" s="10" t="s">
        <v>35</v>
      </c>
      <c r="F40" s="10" t="s">
        <v>36</v>
      </c>
      <c r="G40" s="11">
        <v>0</v>
      </c>
      <c r="H40" s="11">
        <v>3</v>
      </c>
      <c r="I40" s="11">
        <v>51</v>
      </c>
      <c r="J40" s="12">
        <v>1310</v>
      </c>
      <c r="K40" s="11" t="s">
        <v>7</v>
      </c>
      <c r="L40" s="11" t="s">
        <v>7</v>
      </c>
      <c r="M40" s="11" t="s">
        <v>7</v>
      </c>
      <c r="N40" s="14">
        <f>1/51</f>
        <v>0.0196078431372549</v>
      </c>
    </row>
    <row r="41" spans="1:14" ht="12.75">
      <c r="A41" s="10" t="s">
        <v>4</v>
      </c>
      <c r="B41" s="10" t="s">
        <v>51</v>
      </c>
      <c r="C41" s="13"/>
      <c r="D41" s="10" t="s">
        <v>52</v>
      </c>
      <c r="E41" s="10" t="s">
        <v>51</v>
      </c>
      <c r="F41" s="10" t="s">
        <v>52</v>
      </c>
      <c r="G41" s="11">
        <v>0</v>
      </c>
      <c r="H41" s="11">
        <v>3</v>
      </c>
      <c r="I41" s="11">
        <v>32</v>
      </c>
      <c r="J41" s="12">
        <v>711</v>
      </c>
      <c r="K41" s="11" t="s">
        <v>8</v>
      </c>
      <c r="L41" s="11" t="s">
        <v>8</v>
      </c>
      <c r="M41" s="11" t="s">
        <v>8</v>
      </c>
      <c r="N41" s="14">
        <f>1/32</f>
        <v>0.03125</v>
      </c>
    </row>
    <row r="42" spans="1:14" ht="12.75">
      <c r="A42" s="10" t="s">
        <v>4</v>
      </c>
      <c r="B42" s="10" t="s">
        <v>61</v>
      </c>
      <c r="C42" s="13"/>
      <c r="D42" s="10" t="s">
        <v>62</v>
      </c>
      <c r="E42" s="10" t="s">
        <v>61</v>
      </c>
      <c r="F42" s="10" t="s">
        <v>62</v>
      </c>
      <c r="G42" s="11">
        <v>0</v>
      </c>
      <c r="H42" s="11">
        <v>3</v>
      </c>
      <c r="I42" s="11">
        <v>26</v>
      </c>
      <c r="J42" s="12">
        <v>537</v>
      </c>
      <c r="K42" s="11" t="s">
        <v>8</v>
      </c>
      <c r="L42" s="11" t="s">
        <v>8</v>
      </c>
      <c r="M42" s="11" t="s">
        <v>8</v>
      </c>
      <c r="N42" s="14">
        <f>1/26</f>
        <v>0.038461538461538464</v>
      </c>
    </row>
    <row r="43" spans="1:14" ht="12.75">
      <c r="A43" s="10" t="s">
        <v>4</v>
      </c>
      <c r="B43" s="10" t="s">
        <v>65</v>
      </c>
      <c r="C43" s="13"/>
      <c r="D43" s="10" t="s">
        <v>34</v>
      </c>
      <c r="E43" s="10" t="s">
        <v>65</v>
      </c>
      <c r="F43" s="10" t="s">
        <v>34</v>
      </c>
      <c r="G43" s="11">
        <v>0</v>
      </c>
      <c r="H43" s="11">
        <v>3</v>
      </c>
      <c r="I43" s="11">
        <v>25</v>
      </c>
      <c r="J43" s="12">
        <v>555</v>
      </c>
      <c r="K43" s="11" t="s">
        <v>8</v>
      </c>
      <c r="L43" s="11" t="s">
        <v>7</v>
      </c>
      <c r="M43" s="11" t="s">
        <v>7</v>
      </c>
      <c r="N43" s="14">
        <f>1/25</f>
        <v>0.04</v>
      </c>
    </row>
    <row r="44" spans="1:14" ht="12.75">
      <c r="A44" s="10" t="s">
        <v>4</v>
      </c>
      <c r="B44" s="10" t="s">
        <v>81</v>
      </c>
      <c r="C44" s="13"/>
      <c r="D44" s="10" t="s">
        <v>82</v>
      </c>
      <c r="E44" s="10" t="s">
        <v>81</v>
      </c>
      <c r="F44" s="10" t="s">
        <v>83</v>
      </c>
      <c r="G44" s="11">
        <v>0</v>
      </c>
      <c r="H44" s="11">
        <v>3</v>
      </c>
      <c r="I44" s="11">
        <v>15</v>
      </c>
      <c r="J44" s="12">
        <v>289</v>
      </c>
      <c r="K44" s="11" t="s">
        <v>7</v>
      </c>
      <c r="L44" s="11" t="s">
        <v>7</v>
      </c>
      <c r="M44" s="11" t="s">
        <v>7</v>
      </c>
      <c r="N44" s="14">
        <f>1/15</f>
        <v>0.06666666666666667</v>
      </c>
    </row>
    <row r="45" spans="1:14" ht="12.75">
      <c r="A45" s="10" t="s">
        <v>4</v>
      </c>
      <c r="B45" s="10" t="s">
        <v>111</v>
      </c>
      <c r="C45" s="13"/>
      <c r="D45" s="10" t="s">
        <v>112</v>
      </c>
      <c r="E45" s="10" t="s">
        <v>111</v>
      </c>
      <c r="F45" s="10" t="s">
        <v>112</v>
      </c>
      <c r="G45" s="11">
        <v>1</v>
      </c>
      <c r="H45" s="11">
        <v>3</v>
      </c>
      <c r="I45" s="11">
        <v>26</v>
      </c>
      <c r="J45" s="12">
        <v>592</v>
      </c>
      <c r="K45" s="11" t="s">
        <v>8</v>
      </c>
      <c r="L45" s="11" t="s">
        <v>8</v>
      </c>
      <c r="M45" s="11" t="s">
        <v>8</v>
      </c>
      <c r="N45" s="14">
        <f>1/26</f>
        <v>0.038461538461538464</v>
      </c>
    </row>
    <row r="46" spans="1:14" ht="12.75">
      <c r="A46" s="10" t="s">
        <v>4</v>
      </c>
      <c r="B46" s="10" t="s">
        <v>123</v>
      </c>
      <c r="C46" s="13"/>
      <c r="D46" s="10" t="s">
        <v>124</v>
      </c>
      <c r="E46" s="10" t="s">
        <v>123</v>
      </c>
      <c r="F46" s="10" t="s">
        <v>124</v>
      </c>
      <c r="G46" s="11">
        <v>3</v>
      </c>
      <c r="H46" s="11">
        <v>2</v>
      </c>
      <c r="I46" s="11">
        <v>24</v>
      </c>
      <c r="J46" s="12">
        <v>467</v>
      </c>
      <c r="K46" s="11" t="s">
        <v>7</v>
      </c>
      <c r="L46" s="11" t="s">
        <v>8</v>
      </c>
      <c r="M46" s="11" t="s">
        <v>8</v>
      </c>
      <c r="N46" s="14">
        <f>3/24</f>
        <v>0.125</v>
      </c>
    </row>
    <row r="47" spans="1:14" ht="12.75">
      <c r="A47" s="10" t="s">
        <v>4</v>
      </c>
      <c r="B47" s="10" t="s">
        <v>125</v>
      </c>
      <c r="C47" s="13"/>
      <c r="D47" s="10" t="s">
        <v>126</v>
      </c>
      <c r="E47" s="10" t="s">
        <v>125</v>
      </c>
      <c r="F47" s="10" t="s">
        <v>126</v>
      </c>
      <c r="G47" s="11">
        <v>3</v>
      </c>
      <c r="H47" s="11">
        <v>3</v>
      </c>
      <c r="I47" s="11">
        <v>68</v>
      </c>
      <c r="J47" s="12">
        <v>1663</v>
      </c>
      <c r="K47" s="11" t="s">
        <v>7</v>
      </c>
      <c r="L47" s="11" t="s">
        <v>8</v>
      </c>
      <c r="M47" s="11" t="s">
        <v>8</v>
      </c>
      <c r="N47" s="14">
        <f>3/68</f>
        <v>0.04411764705882353</v>
      </c>
    </row>
    <row r="48" spans="1:14" ht="12.75">
      <c r="A48" s="10" t="s">
        <v>4</v>
      </c>
      <c r="B48" s="10" t="s">
        <v>132</v>
      </c>
      <c r="C48" s="13"/>
      <c r="D48" s="10" t="s">
        <v>133</v>
      </c>
      <c r="E48" s="10" t="s">
        <v>132</v>
      </c>
      <c r="F48" s="10" t="s">
        <v>133</v>
      </c>
      <c r="G48" s="11">
        <v>3</v>
      </c>
      <c r="H48" s="11">
        <v>3</v>
      </c>
      <c r="I48" s="11">
        <v>37</v>
      </c>
      <c r="J48" s="12">
        <v>805</v>
      </c>
      <c r="K48" s="11" t="s">
        <v>8</v>
      </c>
      <c r="L48" s="11" t="s">
        <v>7</v>
      </c>
      <c r="M48" s="11" t="s">
        <v>8</v>
      </c>
      <c r="N48" s="14">
        <f>3/37</f>
        <v>0.08108108108108109</v>
      </c>
    </row>
    <row r="49" spans="1:14" ht="12.75">
      <c r="A49" s="10" t="s">
        <v>4</v>
      </c>
      <c r="B49" s="10" t="s">
        <v>140</v>
      </c>
      <c r="C49" s="13"/>
      <c r="D49" s="10" t="s">
        <v>141</v>
      </c>
      <c r="E49" s="10" t="s">
        <v>140</v>
      </c>
      <c r="F49" s="10" t="s">
        <v>141</v>
      </c>
      <c r="G49" s="11">
        <v>3</v>
      </c>
      <c r="H49" s="11">
        <v>3</v>
      </c>
      <c r="I49" s="11">
        <v>28</v>
      </c>
      <c r="J49" s="12">
        <v>666</v>
      </c>
      <c r="K49" s="11" t="s">
        <v>7</v>
      </c>
      <c r="L49" s="11" t="s">
        <v>7</v>
      </c>
      <c r="M49" s="11" t="s">
        <v>8</v>
      </c>
      <c r="N49" s="14">
        <f>3/28</f>
        <v>0.10714285714285714</v>
      </c>
    </row>
    <row r="50" spans="1:14" ht="12.75">
      <c r="A50" s="10" t="s">
        <v>4</v>
      </c>
      <c r="B50" s="10" t="s">
        <v>146</v>
      </c>
      <c r="C50" s="13"/>
      <c r="D50" s="10" t="s">
        <v>147</v>
      </c>
      <c r="E50" s="10" t="s">
        <v>146</v>
      </c>
      <c r="F50" s="10" t="s">
        <v>147</v>
      </c>
      <c r="G50" s="11">
        <v>4</v>
      </c>
      <c r="H50" s="11">
        <v>3</v>
      </c>
      <c r="I50" s="11">
        <v>57</v>
      </c>
      <c r="J50" s="12">
        <v>1532</v>
      </c>
      <c r="K50" s="11" t="s">
        <v>8</v>
      </c>
      <c r="L50" s="11" t="s">
        <v>7</v>
      </c>
      <c r="M50" s="11" t="s">
        <v>8</v>
      </c>
      <c r="N50" s="14">
        <f>4/57</f>
        <v>0.07017543859649122</v>
      </c>
    </row>
    <row r="51" spans="1:14" ht="12.75">
      <c r="A51" s="10" t="s">
        <v>0</v>
      </c>
      <c r="B51" s="10" t="s">
        <v>19</v>
      </c>
      <c r="C51" s="13"/>
      <c r="D51" s="10" t="s">
        <v>20</v>
      </c>
      <c r="E51" s="10" t="s">
        <v>19</v>
      </c>
      <c r="F51" s="10" t="s">
        <v>20</v>
      </c>
      <c r="G51" s="11">
        <v>0</v>
      </c>
      <c r="H51" s="11">
        <v>1</v>
      </c>
      <c r="I51" s="11">
        <v>37</v>
      </c>
      <c r="J51" s="12">
        <v>855</v>
      </c>
      <c r="K51" s="11" t="s">
        <v>7</v>
      </c>
      <c r="L51" s="11" t="s">
        <v>7</v>
      </c>
      <c r="M51" s="11" t="s">
        <v>8</v>
      </c>
      <c r="N51" s="18"/>
    </row>
    <row r="52" spans="1:14" ht="12.75">
      <c r="A52" s="10" t="s">
        <v>0</v>
      </c>
      <c r="B52" s="10" t="s">
        <v>21</v>
      </c>
      <c r="C52" s="13"/>
      <c r="D52" s="10" t="s">
        <v>22</v>
      </c>
      <c r="E52" s="10" t="s">
        <v>21</v>
      </c>
      <c r="F52" s="10" t="s">
        <v>22</v>
      </c>
      <c r="G52" s="11">
        <v>0</v>
      </c>
      <c r="H52" s="11">
        <v>1</v>
      </c>
      <c r="I52" s="11">
        <v>30</v>
      </c>
      <c r="J52" s="12">
        <v>658</v>
      </c>
      <c r="K52" s="11" t="s">
        <v>7</v>
      </c>
      <c r="L52" s="11" t="s">
        <v>8</v>
      </c>
      <c r="M52" s="11" t="s">
        <v>8</v>
      </c>
      <c r="N52" s="18"/>
    </row>
    <row r="53" spans="1:14" ht="12.75">
      <c r="A53" s="10" t="s">
        <v>0</v>
      </c>
      <c r="B53" s="10" t="s">
        <v>37</v>
      </c>
      <c r="C53" s="13"/>
      <c r="D53" s="10" t="s">
        <v>38</v>
      </c>
      <c r="E53" s="10" t="s">
        <v>37</v>
      </c>
      <c r="F53" s="10" t="s">
        <v>38</v>
      </c>
      <c r="G53" s="11">
        <v>0</v>
      </c>
      <c r="H53" s="11">
        <v>3</v>
      </c>
      <c r="I53" s="11">
        <v>47</v>
      </c>
      <c r="J53" s="12">
        <v>1017</v>
      </c>
      <c r="K53" s="11" t="s">
        <v>7</v>
      </c>
      <c r="L53" s="11" t="s">
        <v>8</v>
      </c>
      <c r="M53" s="11" t="s">
        <v>8</v>
      </c>
      <c r="N53" s="14">
        <f>1/47</f>
        <v>0.02127659574468085</v>
      </c>
    </row>
    <row r="54" spans="1:14" ht="12.75">
      <c r="A54" s="10" t="s">
        <v>0</v>
      </c>
      <c r="B54" s="10" t="s">
        <v>39</v>
      </c>
      <c r="C54" s="13"/>
      <c r="D54" s="10" t="s">
        <v>40</v>
      </c>
      <c r="E54" s="10" t="s">
        <v>39</v>
      </c>
      <c r="F54" s="10" t="s">
        <v>40</v>
      </c>
      <c r="G54" s="11">
        <v>0</v>
      </c>
      <c r="H54" s="11">
        <v>3</v>
      </c>
      <c r="I54" s="11">
        <v>44</v>
      </c>
      <c r="J54" s="12">
        <v>1049</v>
      </c>
      <c r="K54" s="11" t="s">
        <v>8</v>
      </c>
      <c r="L54" s="11" t="s">
        <v>8</v>
      </c>
      <c r="M54" s="11" t="s">
        <v>8</v>
      </c>
      <c r="N54" s="14">
        <f>1/44</f>
        <v>0.022727272727272728</v>
      </c>
    </row>
    <row r="55" spans="1:14" ht="12.75">
      <c r="A55" s="10" t="s">
        <v>0</v>
      </c>
      <c r="B55" s="10" t="s">
        <v>43</v>
      </c>
      <c r="C55" s="13"/>
      <c r="D55" s="10" t="s">
        <v>44</v>
      </c>
      <c r="E55" s="10" t="s">
        <v>43</v>
      </c>
      <c r="F55" s="10" t="s">
        <v>44</v>
      </c>
      <c r="G55" s="11">
        <v>0</v>
      </c>
      <c r="H55" s="11">
        <v>3</v>
      </c>
      <c r="I55" s="11">
        <v>38</v>
      </c>
      <c r="J55" s="12">
        <v>804</v>
      </c>
      <c r="K55" s="11" t="s">
        <v>7</v>
      </c>
      <c r="L55" s="11" t="s">
        <v>7</v>
      </c>
      <c r="M55" s="11" t="s">
        <v>8</v>
      </c>
      <c r="N55" s="14">
        <f>1/38</f>
        <v>0.02631578947368421</v>
      </c>
    </row>
    <row r="56" spans="1:14" ht="12.75">
      <c r="A56" s="10" t="s">
        <v>0</v>
      </c>
      <c r="B56" s="10" t="s">
        <v>45</v>
      </c>
      <c r="C56" s="13"/>
      <c r="D56" s="10" t="s">
        <v>46</v>
      </c>
      <c r="E56" s="10" t="s">
        <v>45</v>
      </c>
      <c r="F56" s="10" t="s">
        <v>46</v>
      </c>
      <c r="G56" s="11">
        <v>0</v>
      </c>
      <c r="H56" s="11">
        <v>3</v>
      </c>
      <c r="I56" s="11">
        <v>36</v>
      </c>
      <c r="J56" s="12">
        <v>839</v>
      </c>
      <c r="K56" s="11" t="s">
        <v>7</v>
      </c>
      <c r="L56" s="11" t="s">
        <v>8</v>
      </c>
      <c r="M56" s="11" t="s">
        <v>8</v>
      </c>
      <c r="N56" s="14">
        <f>1/36</f>
        <v>0.027777777777777776</v>
      </c>
    </row>
    <row r="57" spans="1:14" ht="12.75">
      <c r="A57" s="10" t="s">
        <v>0</v>
      </c>
      <c r="B57" s="10" t="s">
        <v>49</v>
      </c>
      <c r="C57" s="13"/>
      <c r="D57" s="10" t="s">
        <v>50</v>
      </c>
      <c r="E57" s="10" t="s">
        <v>49</v>
      </c>
      <c r="F57" s="10" t="s">
        <v>50</v>
      </c>
      <c r="G57" s="11">
        <v>0</v>
      </c>
      <c r="H57" s="11">
        <v>3</v>
      </c>
      <c r="I57" s="11">
        <v>33</v>
      </c>
      <c r="J57" s="12">
        <v>686</v>
      </c>
      <c r="K57" s="11" t="s">
        <v>8</v>
      </c>
      <c r="L57" s="11" t="s">
        <v>7</v>
      </c>
      <c r="M57" s="11" t="s">
        <v>8</v>
      </c>
      <c r="N57" s="14">
        <f>1/33</f>
        <v>0.030303030303030304</v>
      </c>
    </row>
    <row r="58" spans="1:14" ht="12.75">
      <c r="A58" s="10" t="s">
        <v>0</v>
      </c>
      <c r="B58" s="10" t="s">
        <v>63</v>
      </c>
      <c r="C58" s="13"/>
      <c r="D58" s="10" t="s">
        <v>64</v>
      </c>
      <c r="E58" s="10" t="s">
        <v>63</v>
      </c>
      <c r="F58" s="10" t="s">
        <v>64</v>
      </c>
      <c r="G58" s="11">
        <v>0</v>
      </c>
      <c r="H58" s="11">
        <v>3</v>
      </c>
      <c r="I58" s="11">
        <v>26</v>
      </c>
      <c r="J58" s="12">
        <v>468</v>
      </c>
      <c r="K58" s="11" t="s">
        <v>7</v>
      </c>
      <c r="L58" s="11" t="s">
        <v>7</v>
      </c>
      <c r="M58" s="11" t="s">
        <v>7</v>
      </c>
      <c r="N58" s="14">
        <f>1/26</f>
        <v>0.038461538461538464</v>
      </c>
    </row>
    <row r="59" spans="1:14" ht="12.75">
      <c r="A59" s="10" t="s">
        <v>0</v>
      </c>
      <c r="B59" s="10" t="s">
        <v>84</v>
      </c>
      <c r="C59" s="13"/>
      <c r="D59" s="10" t="s">
        <v>85</v>
      </c>
      <c r="E59" s="10" t="s">
        <v>84</v>
      </c>
      <c r="F59" s="10" t="s">
        <v>85</v>
      </c>
      <c r="G59" s="11">
        <v>0</v>
      </c>
      <c r="H59" s="11">
        <v>3</v>
      </c>
      <c r="I59" s="11">
        <v>11</v>
      </c>
      <c r="J59" s="12">
        <v>244</v>
      </c>
      <c r="K59" s="11" t="s">
        <v>7</v>
      </c>
      <c r="L59" s="11" t="s">
        <v>7</v>
      </c>
      <c r="M59" s="11" t="s">
        <v>7</v>
      </c>
      <c r="N59" s="14">
        <f>1/11</f>
        <v>0.09090909090909091</v>
      </c>
    </row>
    <row r="60" spans="1:14" ht="12.75">
      <c r="A60" s="10" t="s">
        <v>0</v>
      </c>
      <c r="B60" s="10" t="s">
        <v>96</v>
      </c>
      <c r="C60" s="10" t="s">
        <v>97</v>
      </c>
      <c r="D60" s="10" t="s">
        <v>98</v>
      </c>
      <c r="E60" s="10" t="s">
        <v>96</v>
      </c>
      <c r="F60" s="10" t="s">
        <v>98</v>
      </c>
      <c r="G60" s="11">
        <v>0</v>
      </c>
      <c r="H60" s="11">
        <v>3</v>
      </c>
      <c r="I60" s="11">
        <v>5</v>
      </c>
      <c r="J60" s="12">
        <v>64</v>
      </c>
      <c r="K60" s="11" t="s">
        <v>8</v>
      </c>
      <c r="L60" s="11" t="s">
        <v>8</v>
      </c>
      <c r="M60" s="11" t="s">
        <v>8</v>
      </c>
      <c r="N60" s="14">
        <f>1/5</f>
        <v>0.2</v>
      </c>
    </row>
    <row r="61" spans="1:14" ht="12.75">
      <c r="A61" s="10" t="s">
        <v>0</v>
      </c>
      <c r="B61" s="10" t="s">
        <v>105</v>
      </c>
      <c r="C61" s="13"/>
      <c r="D61" s="10" t="s">
        <v>106</v>
      </c>
      <c r="E61" s="10" t="s">
        <v>105</v>
      </c>
      <c r="F61" s="10" t="s">
        <v>106</v>
      </c>
      <c r="G61" s="11">
        <v>1</v>
      </c>
      <c r="H61" s="11">
        <v>3</v>
      </c>
      <c r="I61" s="11">
        <v>51</v>
      </c>
      <c r="J61" s="12">
        <v>1127</v>
      </c>
      <c r="K61" s="11" t="s">
        <v>7</v>
      </c>
      <c r="L61" s="11" t="s">
        <v>7</v>
      </c>
      <c r="M61" s="11" t="s">
        <v>7</v>
      </c>
      <c r="N61" s="14">
        <f>2/51</f>
        <v>0.0392156862745098</v>
      </c>
    </row>
    <row r="62" spans="1:14" ht="12.75">
      <c r="A62" s="10" t="s">
        <v>0</v>
      </c>
      <c r="B62" s="10" t="s">
        <v>109</v>
      </c>
      <c r="C62" s="13"/>
      <c r="D62" s="10" t="s">
        <v>110</v>
      </c>
      <c r="E62" s="10" t="s">
        <v>109</v>
      </c>
      <c r="F62" s="10" t="s">
        <v>110</v>
      </c>
      <c r="G62" s="11">
        <v>1</v>
      </c>
      <c r="H62" s="11">
        <v>3</v>
      </c>
      <c r="I62" s="11">
        <v>34</v>
      </c>
      <c r="J62" s="12">
        <v>780</v>
      </c>
      <c r="K62" s="11" t="s">
        <v>7</v>
      </c>
      <c r="L62" s="11" t="s">
        <v>7</v>
      </c>
      <c r="M62" s="11" t="s">
        <v>8</v>
      </c>
      <c r="N62" s="14">
        <f>2/34</f>
        <v>0.058823529411764705</v>
      </c>
    </row>
    <row r="63" spans="1:14" ht="12.75">
      <c r="A63" s="10" t="s">
        <v>0</v>
      </c>
      <c r="B63" s="10" t="s">
        <v>127</v>
      </c>
      <c r="C63" s="13"/>
      <c r="D63" s="10" t="s">
        <v>128</v>
      </c>
      <c r="E63" s="10" t="s">
        <v>127</v>
      </c>
      <c r="F63" s="10" t="s">
        <v>128</v>
      </c>
      <c r="G63" s="11">
        <v>0</v>
      </c>
      <c r="H63" s="11">
        <v>3</v>
      </c>
      <c r="I63" s="11">
        <v>43</v>
      </c>
      <c r="J63" s="12">
        <v>949</v>
      </c>
      <c r="K63" s="11" t="s">
        <v>8</v>
      </c>
      <c r="L63" s="11" t="s">
        <v>8</v>
      </c>
      <c r="M63" s="11" t="s">
        <v>8</v>
      </c>
      <c r="N63" s="14">
        <f>1/43</f>
        <v>0.023255813953488372</v>
      </c>
    </row>
  </sheetData>
  <sheetProtection/>
  <printOptions/>
  <pageMargins left="0.38" right="0.33" top="0.54" bottom="0.7" header="0.37" footer="0.5"/>
  <pageSetup horizontalDpi="600" verticalDpi="600" orientation="landscape" pageOrder="overThenDown" paperSize="9" r:id="rId1"/>
  <headerFooter alignWithMargins="0">
    <oddHeader>&amp;C&amp;A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7.8515625" style="1" customWidth="1"/>
    <col min="2" max="2" width="11.00390625" style="1" customWidth="1"/>
    <col min="3" max="3" width="8.7109375" style="1" hidden="1" customWidth="1"/>
    <col min="4" max="4" width="33.00390625" style="1" customWidth="1"/>
    <col min="5" max="5" width="10.7109375" style="1" customWidth="1"/>
    <col min="6" max="6" width="28.8515625" style="1" customWidth="1"/>
    <col min="7" max="7" width="5.00390625" style="2" bestFit="1" customWidth="1"/>
    <col min="8" max="8" width="5.57421875" style="2" customWidth="1"/>
    <col min="9" max="9" width="5.8515625" style="2" customWidth="1"/>
    <col min="10" max="10" width="5.7109375" style="23" customWidth="1"/>
    <col min="11" max="11" width="6.00390625" style="2" hidden="1" customWidth="1"/>
    <col min="12" max="13" width="5.421875" style="2" hidden="1" customWidth="1"/>
    <col min="14" max="14" width="7.7109375" style="14" customWidth="1"/>
    <col min="15" max="16384" width="9.140625" style="1" customWidth="1"/>
  </cols>
  <sheetData>
    <row r="1" spans="1:14" s="3" customFormat="1" ht="27" customHeight="1">
      <c r="A1" s="5" t="s">
        <v>9</v>
      </c>
      <c r="B1" s="6" t="s">
        <v>10</v>
      </c>
      <c r="C1" s="7" t="s">
        <v>11</v>
      </c>
      <c r="D1" s="7" t="s">
        <v>12</v>
      </c>
      <c r="E1" s="6" t="s">
        <v>13</v>
      </c>
      <c r="F1" s="5" t="s">
        <v>14</v>
      </c>
      <c r="G1" s="6" t="s">
        <v>15</v>
      </c>
      <c r="H1" s="6" t="s">
        <v>1</v>
      </c>
      <c r="I1" s="5" t="s">
        <v>2</v>
      </c>
      <c r="J1" s="21" t="s">
        <v>3</v>
      </c>
      <c r="K1" s="9" t="s">
        <v>16</v>
      </c>
      <c r="L1" s="9" t="s">
        <v>17</v>
      </c>
      <c r="M1" s="9" t="s">
        <v>18</v>
      </c>
      <c r="N1" s="17" t="s">
        <v>154</v>
      </c>
    </row>
    <row r="2" spans="1:15" ht="12.75">
      <c r="A2" s="10" t="s">
        <v>4</v>
      </c>
      <c r="B2" s="10" t="s">
        <v>33</v>
      </c>
      <c r="C2" s="13"/>
      <c r="D2" s="10" t="s">
        <v>34</v>
      </c>
      <c r="E2" s="10" t="s">
        <v>33</v>
      </c>
      <c r="F2" s="10" t="s">
        <v>34</v>
      </c>
      <c r="G2" s="11">
        <v>0</v>
      </c>
      <c r="H2" s="11">
        <v>3</v>
      </c>
      <c r="I2" s="11">
        <v>67</v>
      </c>
      <c r="J2" s="22">
        <v>1651</v>
      </c>
      <c r="K2" s="11" t="s">
        <v>8</v>
      </c>
      <c r="L2" s="11" t="s">
        <v>7</v>
      </c>
      <c r="M2" s="11" t="s">
        <v>8</v>
      </c>
      <c r="N2" s="14">
        <f>1/67</f>
        <v>0.014925373134328358</v>
      </c>
      <c r="O2" s="1">
        <v>2</v>
      </c>
    </row>
    <row r="3" spans="1:15" ht="12.75">
      <c r="A3" s="10" t="s">
        <v>4</v>
      </c>
      <c r="B3" s="10" t="s">
        <v>35</v>
      </c>
      <c r="C3" s="13"/>
      <c r="D3" s="10" t="s">
        <v>36</v>
      </c>
      <c r="E3" s="10" t="s">
        <v>35</v>
      </c>
      <c r="F3" s="10" t="s">
        <v>36</v>
      </c>
      <c r="G3" s="11">
        <v>0</v>
      </c>
      <c r="H3" s="11">
        <v>3</v>
      </c>
      <c r="I3" s="11">
        <v>51</v>
      </c>
      <c r="J3" s="22">
        <v>1310</v>
      </c>
      <c r="K3" s="11" t="s">
        <v>7</v>
      </c>
      <c r="L3" s="11" t="s">
        <v>7</v>
      </c>
      <c r="M3" s="11" t="s">
        <v>7</v>
      </c>
      <c r="N3" s="14">
        <f>1/51</f>
        <v>0.0196078431372549</v>
      </c>
      <c r="O3" s="1">
        <v>2</v>
      </c>
    </row>
    <row r="4" spans="1:15" ht="12.75">
      <c r="A4" s="10" t="s">
        <v>0</v>
      </c>
      <c r="B4" s="10" t="s">
        <v>37</v>
      </c>
      <c r="C4" s="13"/>
      <c r="D4" s="10" t="s">
        <v>38</v>
      </c>
      <c r="E4" s="10" t="s">
        <v>37</v>
      </c>
      <c r="F4" s="10" t="s">
        <v>38</v>
      </c>
      <c r="G4" s="11">
        <v>0</v>
      </c>
      <c r="H4" s="11">
        <v>3</v>
      </c>
      <c r="I4" s="11">
        <v>47</v>
      </c>
      <c r="J4" s="22">
        <v>1017</v>
      </c>
      <c r="K4" s="11" t="s">
        <v>7</v>
      </c>
      <c r="L4" s="11" t="s">
        <v>8</v>
      </c>
      <c r="M4" s="11" t="s">
        <v>8</v>
      </c>
      <c r="N4" s="14">
        <f>1/47</f>
        <v>0.02127659574468085</v>
      </c>
      <c r="O4" s="1">
        <v>2</v>
      </c>
    </row>
    <row r="5" spans="1:15" ht="12.75">
      <c r="A5" s="10" t="s">
        <v>0</v>
      </c>
      <c r="B5" s="10" t="s">
        <v>39</v>
      </c>
      <c r="C5" s="13"/>
      <c r="D5" s="10" t="s">
        <v>40</v>
      </c>
      <c r="E5" s="10" t="s">
        <v>39</v>
      </c>
      <c r="F5" s="10" t="s">
        <v>40</v>
      </c>
      <c r="G5" s="11">
        <v>0</v>
      </c>
      <c r="H5" s="11">
        <v>3</v>
      </c>
      <c r="I5" s="11">
        <v>44</v>
      </c>
      <c r="J5" s="22">
        <v>1049</v>
      </c>
      <c r="K5" s="11" t="s">
        <v>8</v>
      </c>
      <c r="L5" s="11" t="s">
        <v>8</v>
      </c>
      <c r="M5" s="11" t="s">
        <v>8</v>
      </c>
      <c r="N5" s="14">
        <f>1/44</f>
        <v>0.022727272727272728</v>
      </c>
      <c r="O5" s="1">
        <v>2</v>
      </c>
    </row>
    <row r="6" spans="1:15" ht="12.75">
      <c r="A6" s="10" t="s">
        <v>0</v>
      </c>
      <c r="B6" s="10" t="s">
        <v>127</v>
      </c>
      <c r="C6" s="13"/>
      <c r="D6" s="10" t="s">
        <v>128</v>
      </c>
      <c r="E6" s="10" t="s">
        <v>127</v>
      </c>
      <c r="F6" s="10" t="s">
        <v>128</v>
      </c>
      <c r="G6" s="11">
        <v>0</v>
      </c>
      <c r="H6" s="11">
        <v>3</v>
      </c>
      <c r="I6" s="11">
        <v>43</v>
      </c>
      <c r="J6" s="22">
        <v>949</v>
      </c>
      <c r="K6" s="11" t="s">
        <v>8</v>
      </c>
      <c r="L6" s="11" t="s">
        <v>8</v>
      </c>
      <c r="M6" s="11" t="s">
        <v>8</v>
      </c>
      <c r="N6" s="14">
        <f>1/43</f>
        <v>0.023255813953488372</v>
      </c>
      <c r="O6" s="1">
        <v>2</v>
      </c>
    </row>
    <row r="7" spans="1:15" ht="12.75">
      <c r="A7" s="10" t="s">
        <v>5</v>
      </c>
      <c r="B7" s="10" t="s">
        <v>41</v>
      </c>
      <c r="C7" s="13"/>
      <c r="D7" s="10" t="s">
        <v>42</v>
      </c>
      <c r="E7" s="10" t="s">
        <v>41</v>
      </c>
      <c r="F7" s="10" t="s">
        <v>42</v>
      </c>
      <c r="G7" s="11">
        <v>0</v>
      </c>
      <c r="H7" s="11">
        <v>3</v>
      </c>
      <c r="I7" s="11">
        <v>40</v>
      </c>
      <c r="J7" s="22">
        <v>971</v>
      </c>
      <c r="K7" s="11" t="s">
        <v>7</v>
      </c>
      <c r="L7" s="11" t="s">
        <v>7</v>
      </c>
      <c r="M7" s="11" t="s">
        <v>8</v>
      </c>
      <c r="N7" s="14">
        <f>1/40</f>
        <v>0.025</v>
      </c>
      <c r="O7" s="1">
        <v>2</v>
      </c>
    </row>
    <row r="8" spans="1:15" ht="12.75">
      <c r="A8" s="10" t="s">
        <v>0</v>
      </c>
      <c r="B8" s="10" t="s">
        <v>43</v>
      </c>
      <c r="C8" s="13"/>
      <c r="D8" s="10" t="s">
        <v>44</v>
      </c>
      <c r="E8" s="10" t="s">
        <v>43</v>
      </c>
      <c r="F8" s="10" t="s">
        <v>44</v>
      </c>
      <c r="G8" s="11">
        <v>0</v>
      </c>
      <c r="H8" s="11">
        <v>3</v>
      </c>
      <c r="I8" s="11">
        <v>38</v>
      </c>
      <c r="J8" s="22">
        <v>804</v>
      </c>
      <c r="K8" s="11" t="s">
        <v>7</v>
      </c>
      <c r="L8" s="11" t="s">
        <v>7</v>
      </c>
      <c r="M8" s="11" t="s">
        <v>8</v>
      </c>
      <c r="N8" s="14">
        <f>1/38</f>
        <v>0.02631578947368421</v>
      </c>
      <c r="O8" s="1">
        <v>2</v>
      </c>
    </row>
    <row r="9" spans="1:15" ht="12.75">
      <c r="A9" s="10" t="s">
        <v>0</v>
      </c>
      <c r="B9" s="10" t="s">
        <v>45</v>
      </c>
      <c r="C9" s="13"/>
      <c r="D9" s="10" t="s">
        <v>46</v>
      </c>
      <c r="E9" s="10" t="s">
        <v>45</v>
      </c>
      <c r="F9" s="10" t="s">
        <v>46</v>
      </c>
      <c r="G9" s="11">
        <v>0</v>
      </c>
      <c r="H9" s="11">
        <v>3</v>
      </c>
      <c r="I9" s="11">
        <v>36</v>
      </c>
      <c r="J9" s="22">
        <v>839</v>
      </c>
      <c r="K9" s="11" t="s">
        <v>7</v>
      </c>
      <c r="L9" s="11" t="s">
        <v>8</v>
      </c>
      <c r="M9" s="11" t="s">
        <v>8</v>
      </c>
      <c r="N9" s="14">
        <f>1/36</f>
        <v>0.027777777777777776</v>
      </c>
      <c r="O9" s="1">
        <v>2</v>
      </c>
    </row>
    <row r="10" spans="1:15" ht="12.75">
      <c r="A10" s="10" t="s">
        <v>6</v>
      </c>
      <c r="B10" s="10" t="s">
        <v>47</v>
      </c>
      <c r="C10" s="13"/>
      <c r="D10" s="10" t="s">
        <v>48</v>
      </c>
      <c r="E10" s="10" t="s">
        <v>47</v>
      </c>
      <c r="F10" s="10" t="s">
        <v>48</v>
      </c>
      <c r="G10" s="11">
        <v>0</v>
      </c>
      <c r="H10" s="11">
        <v>3</v>
      </c>
      <c r="I10" s="11">
        <v>36</v>
      </c>
      <c r="J10" s="22">
        <v>704</v>
      </c>
      <c r="K10" s="11" t="s">
        <v>7</v>
      </c>
      <c r="L10" s="11" t="s">
        <v>7</v>
      </c>
      <c r="M10" s="11" t="s">
        <v>8</v>
      </c>
      <c r="N10" s="14">
        <f>1/36</f>
        <v>0.027777777777777776</v>
      </c>
      <c r="O10" s="1">
        <v>2</v>
      </c>
    </row>
    <row r="11" spans="1:15" ht="12.75">
      <c r="A11" s="10" t="s">
        <v>0</v>
      </c>
      <c r="B11" s="10" t="s">
        <v>49</v>
      </c>
      <c r="C11" s="13"/>
      <c r="D11" s="10" t="s">
        <v>50</v>
      </c>
      <c r="E11" s="10" t="s">
        <v>49</v>
      </c>
      <c r="F11" s="10" t="s">
        <v>50</v>
      </c>
      <c r="G11" s="11">
        <v>0</v>
      </c>
      <c r="H11" s="11">
        <v>3</v>
      </c>
      <c r="I11" s="11">
        <v>33</v>
      </c>
      <c r="J11" s="22">
        <v>686</v>
      </c>
      <c r="K11" s="11" t="s">
        <v>8</v>
      </c>
      <c r="L11" s="11" t="s">
        <v>7</v>
      </c>
      <c r="M11" s="11" t="s">
        <v>8</v>
      </c>
      <c r="N11" s="14">
        <f>1/33</f>
        <v>0.030303030303030304</v>
      </c>
      <c r="O11" s="1">
        <v>2</v>
      </c>
    </row>
    <row r="12" spans="1:15" ht="12.75">
      <c r="A12" s="10" t="s">
        <v>4</v>
      </c>
      <c r="B12" s="10" t="s">
        <v>51</v>
      </c>
      <c r="C12" s="13"/>
      <c r="D12" s="10" t="s">
        <v>52</v>
      </c>
      <c r="E12" s="10" t="s">
        <v>51</v>
      </c>
      <c r="F12" s="10" t="s">
        <v>52</v>
      </c>
      <c r="G12" s="11">
        <v>0</v>
      </c>
      <c r="H12" s="11">
        <v>3</v>
      </c>
      <c r="I12" s="11">
        <v>32</v>
      </c>
      <c r="J12" s="22">
        <v>711</v>
      </c>
      <c r="K12" s="11" t="s">
        <v>8</v>
      </c>
      <c r="L12" s="11" t="s">
        <v>8</v>
      </c>
      <c r="M12" s="11" t="s">
        <v>8</v>
      </c>
      <c r="N12" s="14">
        <f>1/32</f>
        <v>0.03125</v>
      </c>
      <c r="O12" s="1">
        <v>2</v>
      </c>
    </row>
    <row r="13" spans="1:15" ht="12.75">
      <c r="A13" s="10" t="s">
        <v>6</v>
      </c>
      <c r="B13" s="10" t="s">
        <v>53</v>
      </c>
      <c r="C13" s="13"/>
      <c r="D13" s="10" t="s">
        <v>54</v>
      </c>
      <c r="E13" s="10" t="s">
        <v>53</v>
      </c>
      <c r="F13" s="10" t="s">
        <v>54</v>
      </c>
      <c r="G13" s="11">
        <v>0</v>
      </c>
      <c r="H13" s="11">
        <v>3</v>
      </c>
      <c r="I13" s="11">
        <v>31</v>
      </c>
      <c r="J13" s="22">
        <v>614</v>
      </c>
      <c r="K13" s="11" t="s">
        <v>8</v>
      </c>
      <c r="L13" s="11" t="s">
        <v>8</v>
      </c>
      <c r="M13" s="11" t="s">
        <v>8</v>
      </c>
      <c r="N13" s="14">
        <f>1/31</f>
        <v>0.03225806451612903</v>
      </c>
      <c r="O13" s="1">
        <v>2</v>
      </c>
    </row>
    <row r="14" spans="1:15" ht="12.75">
      <c r="A14" s="10" t="s">
        <v>6</v>
      </c>
      <c r="B14" s="10" t="s">
        <v>55</v>
      </c>
      <c r="C14" s="13"/>
      <c r="D14" s="10" t="s">
        <v>56</v>
      </c>
      <c r="E14" s="10" t="s">
        <v>55</v>
      </c>
      <c r="F14" s="10" t="s">
        <v>56</v>
      </c>
      <c r="G14" s="11">
        <v>0</v>
      </c>
      <c r="H14" s="11">
        <v>3</v>
      </c>
      <c r="I14" s="11">
        <v>29</v>
      </c>
      <c r="J14" s="22">
        <v>686</v>
      </c>
      <c r="K14" s="11" t="s">
        <v>7</v>
      </c>
      <c r="L14" s="11" t="s">
        <v>8</v>
      </c>
      <c r="M14" s="11" t="s">
        <v>8</v>
      </c>
      <c r="N14" s="14">
        <f>1/29</f>
        <v>0.034482758620689655</v>
      </c>
      <c r="O14" s="1">
        <v>2</v>
      </c>
    </row>
    <row r="15" spans="1:15" ht="12.75">
      <c r="A15" s="10" t="s">
        <v>6</v>
      </c>
      <c r="B15" s="10" t="s">
        <v>57</v>
      </c>
      <c r="C15" s="13"/>
      <c r="D15" s="10" t="s">
        <v>58</v>
      </c>
      <c r="E15" s="10" t="s">
        <v>57</v>
      </c>
      <c r="F15" s="10" t="s">
        <v>58</v>
      </c>
      <c r="G15" s="11">
        <v>0</v>
      </c>
      <c r="H15" s="11">
        <v>3</v>
      </c>
      <c r="I15" s="11">
        <v>28</v>
      </c>
      <c r="J15" s="22">
        <v>506</v>
      </c>
      <c r="K15" s="11" t="s">
        <v>7</v>
      </c>
      <c r="L15" s="11" t="s">
        <v>7</v>
      </c>
      <c r="M15" s="11" t="s">
        <v>7</v>
      </c>
      <c r="N15" s="14">
        <f>1/28</f>
        <v>0.03571428571428571</v>
      </c>
      <c r="O15" s="1">
        <v>2</v>
      </c>
    </row>
    <row r="16" spans="1:15" ht="12.75">
      <c r="A16" s="10" t="s">
        <v>5</v>
      </c>
      <c r="B16" s="10" t="s">
        <v>59</v>
      </c>
      <c r="C16" s="13"/>
      <c r="D16" s="10" t="s">
        <v>60</v>
      </c>
      <c r="E16" s="10" t="s">
        <v>59</v>
      </c>
      <c r="F16" s="10" t="s">
        <v>60</v>
      </c>
      <c r="G16" s="11">
        <v>0</v>
      </c>
      <c r="H16" s="11">
        <v>3</v>
      </c>
      <c r="I16" s="11">
        <v>27</v>
      </c>
      <c r="J16" s="22">
        <v>578</v>
      </c>
      <c r="K16" s="11" t="s">
        <v>7</v>
      </c>
      <c r="L16" s="11" t="s">
        <v>7</v>
      </c>
      <c r="M16" s="11" t="s">
        <v>8</v>
      </c>
      <c r="N16" s="14">
        <f>1/27</f>
        <v>0.037037037037037035</v>
      </c>
      <c r="O16" s="1">
        <v>2</v>
      </c>
    </row>
    <row r="17" spans="1:15" ht="12.75">
      <c r="A17" s="10" t="s">
        <v>4</v>
      </c>
      <c r="B17" s="10" t="s">
        <v>61</v>
      </c>
      <c r="C17" s="13"/>
      <c r="D17" s="10" t="s">
        <v>62</v>
      </c>
      <c r="E17" s="10" t="s">
        <v>61</v>
      </c>
      <c r="F17" s="10" t="s">
        <v>62</v>
      </c>
      <c r="G17" s="11">
        <v>0</v>
      </c>
      <c r="H17" s="11">
        <v>3</v>
      </c>
      <c r="I17" s="11">
        <v>26</v>
      </c>
      <c r="J17" s="22">
        <v>537</v>
      </c>
      <c r="K17" s="11" t="s">
        <v>8</v>
      </c>
      <c r="L17" s="11" t="s">
        <v>8</v>
      </c>
      <c r="M17" s="11" t="s">
        <v>8</v>
      </c>
      <c r="N17" s="14">
        <f>1/26</f>
        <v>0.038461538461538464</v>
      </c>
      <c r="O17" s="1">
        <v>2</v>
      </c>
    </row>
    <row r="18" spans="1:15" s="3" customFormat="1" ht="12.75">
      <c r="A18" s="24" t="s">
        <v>0</v>
      </c>
      <c r="B18" s="24" t="s">
        <v>63</v>
      </c>
      <c r="C18" s="37"/>
      <c r="D18" s="24" t="s">
        <v>64</v>
      </c>
      <c r="E18" s="24" t="s">
        <v>63</v>
      </c>
      <c r="F18" s="24" t="s">
        <v>64</v>
      </c>
      <c r="G18" s="25">
        <v>0</v>
      </c>
      <c r="H18" s="25">
        <v>3</v>
      </c>
      <c r="I18" s="25">
        <v>26</v>
      </c>
      <c r="J18" s="38">
        <v>468</v>
      </c>
      <c r="K18" s="25" t="s">
        <v>7</v>
      </c>
      <c r="L18" s="25" t="s">
        <v>7</v>
      </c>
      <c r="M18" s="25" t="s">
        <v>7</v>
      </c>
      <c r="N18" s="17">
        <f>2/51</f>
        <v>0.0392156862745098</v>
      </c>
      <c r="O18" s="3">
        <v>1</v>
      </c>
    </row>
    <row r="19" spans="1:15" ht="12.75">
      <c r="A19" s="10" t="s">
        <v>0</v>
      </c>
      <c r="B19" s="10" t="s">
        <v>105</v>
      </c>
      <c r="C19" s="13"/>
      <c r="D19" s="41" t="s">
        <v>106</v>
      </c>
      <c r="E19" s="10" t="s">
        <v>105</v>
      </c>
      <c r="F19" s="10" t="s">
        <v>106</v>
      </c>
      <c r="G19" s="11">
        <v>1</v>
      </c>
      <c r="H19" s="11">
        <v>3</v>
      </c>
      <c r="I19" s="11">
        <v>51</v>
      </c>
      <c r="J19" s="22">
        <v>1127</v>
      </c>
      <c r="K19" s="11" t="s">
        <v>7</v>
      </c>
      <c r="L19" s="11" t="s">
        <v>7</v>
      </c>
      <c r="M19" s="11" t="s">
        <v>7</v>
      </c>
      <c r="N19" s="14">
        <f>1/25</f>
        <v>0.04</v>
      </c>
      <c r="O19" s="1">
        <v>1</v>
      </c>
    </row>
    <row r="20" spans="1:15" s="3" customFormat="1" ht="12.75">
      <c r="A20" s="24" t="s">
        <v>4</v>
      </c>
      <c r="B20" s="24" t="s">
        <v>65</v>
      </c>
      <c r="C20" s="37"/>
      <c r="D20" s="24" t="s">
        <v>34</v>
      </c>
      <c r="E20" s="24" t="s">
        <v>65</v>
      </c>
      <c r="F20" s="24" t="s">
        <v>34</v>
      </c>
      <c r="G20" s="25">
        <v>0</v>
      </c>
      <c r="H20" s="25">
        <v>3</v>
      </c>
      <c r="I20" s="25">
        <v>25</v>
      </c>
      <c r="J20" s="38">
        <v>555</v>
      </c>
      <c r="K20" s="25" t="s">
        <v>8</v>
      </c>
      <c r="L20" s="25" t="s">
        <v>7</v>
      </c>
      <c r="M20" s="25" t="s">
        <v>7</v>
      </c>
      <c r="N20" s="17">
        <f>1/24</f>
        <v>0.041666666666666664</v>
      </c>
      <c r="O20" s="3">
        <v>1</v>
      </c>
    </row>
    <row r="21" spans="1:15" s="3" customFormat="1" ht="12.75">
      <c r="A21" s="24" t="s">
        <v>5</v>
      </c>
      <c r="B21" s="24" t="s">
        <v>66</v>
      </c>
      <c r="C21" s="37"/>
      <c r="D21" s="24" t="s">
        <v>67</v>
      </c>
      <c r="E21" s="24" t="s">
        <v>66</v>
      </c>
      <c r="F21" s="24" t="s">
        <v>67</v>
      </c>
      <c r="G21" s="25">
        <v>0</v>
      </c>
      <c r="H21" s="25">
        <v>3</v>
      </c>
      <c r="I21" s="25">
        <v>24</v>
      </c>
      <c r="J21" s="38">
        <v>601</v>
      </c>
      <c r="K21" s="25" t="s">
        <v>7</v>
      </c>
      <c r="L21" s="25" t="s">
        <v>8</v>
      </c>
      <c r="M21" s="25" t="s">
        <v>8</v>
      </c>
      <c r="N21" s="17">
        <f>1/23</f>
        <v>0.043478260869565216</v>
      </c>
      <c r="O21" s="3">
        <v>1</v>
      </c>
    </row>
    <row r="22" spans="1:15" s="3" customFormat="1" ht="12.75">
      <c r="A22" s="24" t="s">
        <v>6</v>
      </c>
      <c r="B22" s="24" t="s">
        <v>68</v>
      </c>
      <c r="C22" s="37"/>
      <c r="D22" s="24" t="s">
        <v>69</v>
      </c>
      <c r="E22" s="24" t="s">
        <v>68</v>
      </c>
      <c r="F22" s="24" t="s">
        <v>69</v>
      </c>
      <c r="G22" s="25">
        <v>0</v>
      </c>
      <c r="H22" s="25">
        <v>3</v>
      </c>
      <c r="I22" s="25">
        <v>23</v>
      </c>
      <c r="J22" s="38">
        <v>558</v>
      </c>
      <c r="K22" s="25" t="s">
        <v>8</v>
      </c>
      <c r="L22" s="25" t="s">
        <v>8</v>
      </c>
      <c r="M22" s="25" t="s">
        <v>8</v>
      </c>
      <c r="N22" s="17">
        <f>3/68</f>
        <v>0.04411764705882353</v>
      </c>
      <c r="O22" s="3">
        <v>1</v>
      </c>
    </row>
    <row r="23" spans="1:14" s="36" customFormat="1" ht="12.75">
      <c r="A23" s="30" t="s">
        <v>4</v>
      </c>
      <c r="B23" s="30" t="s">
        <v>125</v>
      </c>
      <c r="C23" s="31"/>
      <c r="D23" s="30" t="s">
        <v>126</v>
      </c>
      <c r="E23" s="30" t="s">
        <v>125</v>
      </c>
      <c r="F23" s="30" t="s">
        <v>126</v>
      </c>
      <c r="G23" s="32">
        <v>3</v>
      </c>
      <c r="H23" s="32">
        <v>3</v>
      </c>
      <c r="I23" s="32">
        <v>68</v>
      </c>
      <c r="J23" s="33">
        <v>1663</v>
      </c>
      <c r="K23" s="32" t="s">
        <v>7</v>
      </c>
      <c r="L23" s="32" t="s">
        <v>8</v>
      </c>
      <c r="M23" s="32" t="s">
        <v>8</v>
      </c>
      <c r="N23" s="35">
        <f>1/21</f>
        <v>0.047619047619047616</v>
      </c>
    </row>
    <row r="24" spans="1:15" s="3" customFormat="1" ht="12.75">
      <c r="A24" s="24" t="s">
        <v>6</v>
      </c>
      <c r="B24" s="24" t="s">
        <v>73</v>
      </c>
      <c r="C24" s="37"/>
      <c r="D24" s="24" t="s">
        <v>74</v>
      </c>
      <c r="E24" s="24" t="s">
        <v>73</v>
      </c>
      <c r="F24" s="24" t="s">
        <v>74</v>
      </c>
      <c r="G24" s="25">
        <v>0</v>
      </c>
      <c r="H24" s="25">
        <v>3</v>
      </c>
      <c r="I24" s="25">
        <v>21</v>
      </c>
      <c r="J24" s="38">
        <v>399</v>
      </c>
      <c r="K24" s="25" t="s">
        <v>7</v>
      </c>
      <c r="L24" s="25" t="s">
        <v>8</v>
      </c>
      <c r="M24" s="25" t="s">
        <v>8</v>
      </c>
      <c r="N24" s="17">
        <f>1/21</f>
        <v>0.047619047619047616</v>
      </c>
      <c r="O24" s="3">
        <v>1</v>
      </c>
    </row>
    <row r="25" spans="1:15" ht="12.75">
      <c r="A25" s="10" t="s">
        <v>5</v>
      </c>
      <c r="B25" s="10" t="s">
        <v>129</v>
      </c>
      <c r="C25" s="13"/>
      <c r="D25" s="10" t="s">
        <v>130</v>
      </c>
      <c r="E25" s="10" t="s">
        <v>129</v>
      </c>
      <c r="F25" s="10" t="s">
        <v>131</v>
      </c>
      <c r="G25" s="11">
        <v>1</v>
      </c>
      <c r="H25" s="11">
        <v>3</v>
      </c>
      <c r="I25" s="11">
        <v>37</v>
      </c>
      <c r="J25" s="22">
        <v>843</v>
      </c>
      <c r="K25" s="11" t="s">
        <v>7</v>
      </c>
      <c r="L25" s="11" t="s">
        <v>8</v>
      </c>
      <c r="M25" s="11" t="s">
        <v>8</v>
      </c>
      <c r="N25" s="14">
        <v>0.05</v>
      </c>
      <c r="O25" s="1">
        <v>1</v>
      </c>
    </row>
    <row r="26" spans="1:15" s="3" customFormat="1" ht="12.75">
      <c r="A26" s="24" t="s">
        <v>5</v>
      </c>
      <c r="B26" s="24" t="s">
        <v>70</v>
      </c>
      <c r="C26" s="24" t="s">
        <v>71</v>
      </c>
      <c r="D26" s="24" t="s">
        <v>72</v>
      </c>
      <c r="E26" s="24" t="s">
        <v>70</v>
      </c>
      <c r="F26" s="24" t="s">
        <v>72</v>
      </c>
      <c r="G26" s="25">
        <v>0</v>
      </c>
      <c r="H26" s="25">
        <v>3</v>
      </c>
      <c r="I26" s="25">
        <v>21</v>
      </c>
      <c r="J26" s="38">
        <v>570</v>
      </c>
      <c r="K26" s="25" t="s">
        <v>7</v>
      </c>
      <c r="L26" s="25" t="s">
        <v>8</v>
      </c>
      <c r="M26" s="25" t="s">
        <v>8</v>
      </c>
      <c r="N26" s="17">
        <f>1/20</f>
        <v>0.05</v>
      </c>
      <c r="O26" s="3">
        <v>1</v>
      </c>
    </row>
    <row r="27" spans="1:15" ht="12.75">
      <c r="A27" s="24" t="s">
        <v>5</v>
      </c>
      <c r="B27" s="24" t="s">
        <v>75</v>
      </c>
      <c r="C27" s="37"/>
      <c r="D27" s="24" t="s">
        <v>76</v>
      </c>
      <c r="E27" s="24" t="s">
        <v>75</v>
      </c>
      <c r="F27" s="24" t="s">
        <v>76</v>
      </c>
      <c r="G27" s="25">
        <v>0</v>
      </c>
      <c r="H27" s="25">
        <v>3</v>
      </c>
      <c r="I27" s="25">
        <v>20</v>
      </c>
      <c r="J27" s="38">
        <v>445</v>
      </c>
      <c r="K27" s="25" t="s">
        <v>8</v>
      </c>
      <c r="L27" s="25" t="s">
        <v>7</v>
      </c>
      <c r="M27" s="25" t="s">
        <v>8</v>
      </c>
      <c r="N27" s="17">
        <f>2/38</f>
        <v>0.05263157894736842</v>
      </c>
      <c r="O27" s="3">
        <v>1</v>
      </c>
    </row>
    <row r="28" spans="1:15" ht="12.75">
      <c r="A28" s="10" t="s">
        <v>6</v>
      </c>
      <c r="B28" s="10" t="s">
        <v>103</v>
      </c>
      <c r="C28" s="13"/>
      <c r="D28" s="10" t="s">
        <v>104</v>
      </c>
      <c r="E28" s="10" t="s">
        <v>103</v>
      </c>
      <c r="F28" s="10" t="s">
        <v>104</v>
      </c>
      <c r="G28" s="11">
        <v>1</v>
      </c>
      <c r="H28" s="11">
        <v>2</v>
      </c>
      <c r="I28" s="11">
        <v>38</v>
      </c>
      <c r="J28" s="22">
        <v>855</v>
      </c>
      <c r="K28" s="11" t="s">
        <v>8</v>
      </c>
      <c r="L28" s="11" t="s">
        <v>8</v>
      </c>
      <c r="M28" s="11" t="s">
        <v>8</v>
      </c>
      <c r="N28" s="14">
        <f>2/36</f>
        <v>0.05555555555555555</v>
      </c>
      <c r="O28" s="1">
        <v>1</v>
      </c>
    </row>
    <row r="29" spans="1:15" ht="12.75">
      <c r="A29" s="10" t="s">
        <v>5</v>
      </c>
      <c r="B29" s="10" t="s">
        <v>107</v>
      </c>
      <c r="C29" s="13"/>
      <c r="D29" s="10" t="s">
        <v>108</v>
      </c>
      <c r="E29" s="10" t="s">
        <v>107</v>
      </c>
      <c r="F29" s="10" t="s">
        <v>108</v>
      </c>
      <c r="G29" s="11">
        <v>1</v>
      </c>
      <c r="H29" s="11">
        <v>3</v>
      </c>
      <c r="I29" s="11">
        <v>36</v>
      </c>
      <c r="J29" s="22">
        <v>795</v>
      </c>
      <c r="K29" s="11" t="s">
        <v>7</v>
      </c>
      <c r="L29" s="11" t="s">
        <v>8</v>
      </c>
      <c r="M29" s="11" t="s">
        <v>8</v>
      </c>
      <c r="N29" s="14">
        <f>2/36</f>
        <v>0.05555555555555555</v>
      </c>
      <c r="O29" s="1">
        <v>1</v>
      </c>
    </row>
    <row r="30" spans="1:14" s="36" customFormat="1" ht="12.75">
      <c r="A30" s="30" t="s">
        <v>4</v>
      </c>
      <c r="B30" s="30" t="s">
        <v>117</v>
      </c>
      <c r="C30" s="31"/>
      <c r="D30" s="30" t="s">
        <v>118</v>
      </c>
      <c r="E30" s="30" t="s">
        <v>117</v>
      </c>
      <c r="F30" s="30" t="s">
        <v>118</v>
      </c>
      <c r="G30" s="32">
        <v>2</v>
      </c>
      <c r="H30" s="32">
        <v>3</v>
      </c>
      <c r="I30" s="32">
        <v>36</v>
      </c>
      <c r="J30" s="33">
        <v>748</v>
      </c>
      <c r="K30" s="32" t="s">
        <v>7</v>
      </c>
      <c r="L30" s="32" t="s">
        <v>8</v>
      </c>
      <c r="M30" s="32" t="s">
        <v>8</v>
      </c>
      <c r="N30" s="35">
        <f>2/34</f>
        <v>0.058823529411764705</v>
      </c>
    </row>
    <row r="31" spans="1:15" ht="12.75">
      <c r="A31" s="10" t="s">
        <v>0</v>
      </c>
      <c r="B31" s="10" t="s">
        <v>109</v>
      </c>
      <c r="C31" s="13"/>
      <c r="D31" s="10" t="s">
        <v>110</v>
      </c>
      <c r="E31" s="10" t="s">
        <v>109</v>
      </c>
      <c r="F31" s="10" t="s">
        <v>110</v>
      </c>
      <c r="G31" s="11">
        <v>1</v>
      </c>
      <c r="H31" s="11">
        <v>3</v>
      </c>
      <c r="I31" s="11">
        <v>34</v>
      </c>
      <c r="J31" s="22">
        <v>780</v>
      </c>
      <c r="K31" s="11" t="s">
        <v>7</v>
      </c>
      <c r="L31" s="11" t="s">
        <v>7</v>
      </c>
      <c r="M31" s="11" t="s">
        <v>8</v>
      </c>
      <c r="N31" s="14">
        <f>1/16</f>
        <v>0.0625</v>
      </c>
      <c r="O31" s="1">
        <v>1</v>
      </c>
    </row>
    <row r="32" spans="1:15" ht="12.75">
      <c r="A32" s="10" t="s">
        <v>6</v>
      </c>
      <c r="B32" s="10" t="s">
        <v>77</v>
      </c>
      <c r="C32" s="13"/>
      <c r="D32" s="10" t="s">
        <v>78</v>
      </c>
      <c r="E32" s="10" t="s">
        <v>77</v>
      </c>
      <c r="F32" s="10" t="s">
        <v>78</v>
      </c>
      <c r="G32" s="11">
        <v>0</v>
      </c>
      <c r="H32" s="11">
        <v>3</v>
      </c>
      <c r="I32" s="11">
        <v>16</v>
      </c>
      <c r="J32" s="22">
        <v>311</v>
      </c>
      <c r="K32" s="11" t="s">
        <v>7</v>
      </c>
      <c r="L32" s="11" t="s">
        <v>7</v>
      </c>
      <c r="M32" s="11" t="s">
        <v>8</v>
      </c>
      <c r="N32" s="14">
        <f>1/15</f>
        <v>0.06666666666666667</v>
      </c>
      <c r="O32" s="1">
        <v>1</v>
      </c>
    </row>
    <row r="33" spans="1:15" ht="12.75">
      <c r="A33" s="10" t="s">
        <v>6</v>
      </c>
      <c r="B33" s="10" t="s">
        <v>79</v>
      </c>
      <c r="C33" s="10" t="s">
        <v>71</v>
      </c>
      <c r="D33" s="10" t="s">
        <v>80</v>
      </c>
      <c r="E33" s="10" t="s">
        <v>79</v>
      </c>
      <c r="F33" s="10" t="s">
        <v>80</v>
      </c>
      <c r="G33" s="11">
        <v>0</v>
      </c>
      <c r="H33" s="11">
        <v>3</v>
      </c>
      <c r="I33" s="11">
        <v>15</v>
      </c>
      <c r="J33" s="22">
        <v>311</v>
      </c>
      <c r="K33" s="11" t="s">
        <v>7</v>
      </c>
      <c r="L33" s="11" t="s">
        <v>7</v>
      </c>
      <c r="M33" s="11" t="s">
        <v>8</v>
      </c>
      <c r="N33" s="14">
        <f>1/15</f>
        <v>0.06666666666666667</v>
      </c>
      <c r="O33" s="1">
        <v>1</v>
      </c>
    </row>
    <row r="34" spans="1:15" s="3" customFormat="1" ht="12.75">
      <c r="A34" s="10" t="s">
        <v>4</v>
      </c>
      <c r="B34" s="10" t="s">
        <v>81</v>
      </c>
      <c r="C34" s="13"/>
      <c r="D34" s="10" t="s">
        <v>82</v>
      </c>
      <c r="E34" s="10" t="s">
        <v>81</v>
      </c>
      <c r="F34" s="10" t="s">
        <v>83</v>
      </c>
      <c r="G34" s="11">
        <v>0</v>
      </c>
      <c r="H34" s="11">
        <v>3</v>
      </c>
      <c r="I34" s="11">
        <v>15</v>
      </c>
      <c r="J34" s="22">
        <v>289</v>
      </c>
      <c r="K34" s="11" t="s">
        <v>7</v>
      </c>
      <c r="L34" s="11" t="s">
        <v>7</v>
      </c>
      <c r="M34" s="11" t="s">
        <v>7</v>
      </c>
      <c r="N34" s="39">
        <f>3/43</f>
        <v>0.06976744186046512</v>
      </c>
      <c r="O34" s="40">
        <v>1</v>
      </c>
    </row>
    <row r="35" spans="1:14" s="36" customFormat="1" ht="12.75">
      <c r="A35" s="30" t="s">
        <v>5</v>
      </c>
      <c r="B35" s="30" t="s">
        <v>144</v>
      </c>
      <c r="C35" s="31"/>
      <c r="D35" s="30" t="s">
        <v>145</v>
      </c>
      <c r="E35" s="30" t="s">
        <v>144</v>
      </c>
      <c r="F35" s="30" t="s">
        <v>145</v>
      </c>
      <c r="G35" s="32">
        <v>4</v>
      </c>
      <c r="H35" s="32">
        <v>1</v>
      </c>
      <c r="I35" s="32">
        <v>57</v>
      </c>
      <c r="J35" s="33">
        <v>1321</v>
      </c>
      <c r="K35" s="32" t="s">
        <v>8</v>
      </c>
      <c r="L35" s="32" t="s">
        <v>8</v>
      </c>
      <c r="M35" s="32" t="s">
        <v>8</v>
      </c>
      <c r="N35" s="35">
        <f>4/57</f>
        <v>0.07017543859649122</v>
      </c>
    </row>
    <row r="36" spans="1:14" s="36" customFormat="1" ht="12.75">
      <c r="A36" s="30" t="s">
        <v>5</v>
      </c>
      <c r="B36" s="30" t="s">
        <v>150</v>
      </c>
      <c r="C36" s="31"/>
      <c r="D36" s="30" t="s">
        <v>151</v>
      </c>
      <c r="E36" s="30" t="s">
        <v>150</v>
      </c>
      <c r="F36" s="30" t="s">
        <v>151</v>
      </c>
      <c r="G36" s="32">
        <v>5</v>
      </c>
      <c r="H36" s="32">
        <v>3</v>
      </c>
      <c r="I36" s="32">
        <v>38</v>
      </c>
      <c r="J36" s="33">
        <v>908</v>
      </c>
      <c r="K36" s="32" t="s">
        <v>7</v>
      </c>
      <c r="L36" s="32" t="s">
        <v>8</v>
      </c>
      <c r="M36" s="32" t="s">
        <v>8</v>
      </c>
      <c r="N36" s="35">
        <f>4/57</f>
        <v>0.07017543859649122</v>
      </c>
    </row>
    <row r="37" spans="1:14" s="36" customFormat="1" ht="12.75">
      <c r="A37" s="30" t="s">
        <v>4</v>
      </c>
      <c r="B37" s="30" t="s">
        <v>146</v>
      </c>
      <c r="C37" s="31"/>
      <c r="D37" s="30" t="s">
        <v>147</v>
      </c>
      <c r="E37" s="30" t="s">
        <v>146</v>
      </c>
      <c r="F37" s="30" t="s">
        <v>147</v>
      </c>
      <c r="G37" s="32">
        <v>4</v>
      </c>
      <c r="H37" s="32">
        <v>3</v>
      </c>
      <c r="I37" s="32">
        <v>57</v>
      </c>
      <c r="J37" s="33">
        <v>1532</v>
      </c>
      <c r="K37" s="32" t="s">
        <v>8</v>
      </c>
      <c r="L37" s="32" t="s">
        <v>7</v>
      </c>
      <c r="M37" s="32" t="s">
        <v>8</v>
      </c>
      <c r="N37" s="35">
        <f>2/28</f>
        <v>0.07142857142857142</v>
      </c>
    </row>
    <row r="38" spans="1:14" s="36" customFormat="1" ht="12.75">
      <c r="A38" s="30" t="s">
        <v>6</v>
      </c>
      <c r="B38" s="30" t="s">
        <v>148</v>
      </c>
      <c r="C38" s="31"/>
      <c r="D38" s="30" t="s">
        <v>149</v>
      </c>
      <c r="E38" s="30" t="s">
        <v>148</v>
      </c>
      <c r="F38" s="30" t="s">
        <v>149</v>
      </c>
      <c r="G38" s="32">
        <v>4</v>
      </c>
      <c r="H38" s="32">
        <v>3</v>
      </c>
      <c r="I38" s="32">
        <v>52</v>
      </c>
      <c r="J38" s="33">
        <v>1118</v>
      </c>
      <c r="K38" s="32" t="s">
        <v>7</v>
      </c>
      <c r="L38" s="32" t="s">
        <v>8</v>
      </c>
      <c r="M38" s="32" t="s">
        <v>8</v>
      </c>
      <c r="N38" s="35">
        <f>4/52</f>
        <v>0.07692307692307693</v>
      </c>
    </row>
    <row r="39" spans="1:14" s="19" customFormat="1" ht="12.75">
      <c r="A39" s="30" t="s">
        <v>5</v>
      </c>
      <c r="B39" s="30" t="s">
        <v>119</v>
      </c>
      <c r="C39" s="31"/>
      <c r="D39" s="30" t="s">
        <v>120</v>
      </c>
      <c r="E39" s="30" t="s">
        <v>119</v>
      </c>
      <c r="F39" s="30" t="s">
        <v>120</v>
      </c>
      <c r="G39" s="32">
        <v>2</v>
      </c>
      <c r="H39" s="32">
        <v>3</v>
      </c>
      <c r="I39" s="32">
        <v>28</v>
      </c>
      <c r="J39" s="33">
        <v>702</v>
      </c>
      <c r="K39" s="32" t="s">
        <v>7</v>
      </c>
      <c r="L39" s="32" t="s">
        <v>7</v>
      </c>
      <c r="M39" s="32" t="s">
        <v>8</v>
      </c>
      <c r="N39" s="18">
        <f>2/26</f>
        <v>0.07692307692307693</v>
      </c>
    </row>
    <row r="40" spans="1:15" ht="12.75">
      <c r="A40" s="10" t="s">
        <v>4</v>
      </c>
      <c r="B40" s="10" t="s">
        <v>111</v>
      </c>
      <c r="C40" s="13"/>
      <c r="D40" s="10" t="s">
        <v>112</v>
      </c>
      <c r="E40" s="10" t="s">
        <v>111</v>
      </c>
      <c r="F40" s="10" t="s">
        <v>112</v>
      </c>
      <c r="G40" s="11">
        <v>1</v>
      </c>
      <c r="H40" s="11">
        <v>3</v>
      </c>
      <c r="I40" s="11">
        <v>26</v>
      </c>
      <c r="J40" s="22">
        <v>592</v>
      </c>
      <c r="K40" s="11" t="s">
        <v>8</v>
      </c>
      <c r="L40" s="11" t="s">
        <v>8</v>
      </c>
      <c r="M40" s="11" t="s">
        <v>8</v>
      </c>
      <c r="N40" s="14">
        <f>2/26</f>
        <v>0.07692307692307693</v>
      </c>
      <c r="O40" s="1">
        <v>1</v>
      </c>
    </row>
    <row r="41" spans="1:14" s="19" customFormat="1" ht="12.75">
      <c r="A41" s="30" t="s">
        <v>4</v>
      </c>
      <c r="B41" s="30" t="s">
        <v>132</v>
      </c>
      <c r="C41" s="31"/>
      <c r="D41" s="30" t="s">
        <v>133</v>
      </c>
      <c r="E41" s="30" t="s">
        <v>132</v>
      </c>
      <c r="F41" s="30" t="s">
        <v>133</v>
      </c>
      <c r="G41" s="32">
        <v>3</v>
      </c>
      <c r="H41" s="32">
        <v>3</v>
      </c>
      <c r="I41" s="32">
        <v>37</v>
      </c>
      <c r="J41" s="33">
        <v>805</v>
      </c>
      <c r="K41" s="32" t="s">
        <v>8</v>
      </c>
      <c r="L41" s="32" t="s">
        <v>7</v>
      </c>
      <c r="M41" s="32" t="s">
        <v>8</v>
      </c>
      <c r="N41" s="18">
        <f>3/37</f>
        <v>0.08108108108108109</v>
      </c>
    </row>
    <row r="42" spans="1:14" s="19" customFormat="1" ht="12.75">
      <c r="A42" s="30" t="s">
        <v>5</v>
      </c>
      <c r="B42" s="30" t="s">
        <v>121</v>
      </c>
      <c r="C42" s="31"/>
      <c r="D42" s="30" t="s">
        <v>122</v>
      </c>
      <c r="E42" s="30" t="s">
        <v>121</v>
      </c>
      <c r="F42" s="30" t="s">
        <v>122</v>
      </c>
      <c r="G42" s="32">
        <v>3</v>
      </c>
      <c r="H42" s="32">
        <v>1</v>
      </c>
      <c r="I42" s="32">
        <v>36</v>
      </c>
      <c r="J42" s="33">
        <v>736</v>
      </c>
      <c r="K42" s="32" t="s">
        <v>7</v>
      </c>
      <c r="L42" s="32" t="s">
        <v>8</v>
      </c>
      <c r="M42" s="32" t="s">
        <v>8</v>
      </c>
      <c r="N42" s="18">
        <f>3/36</f>
        <v>0.08333333333333333</v>
      </c>
    </row>
    <row r="43" spans="1:15" ht="12.75">
      <c r="A43" s="10" t="s">
        <v>0</v>
      </c>
      <c r="B43" s="10" t="s">
        <v>84</v>
      </c>
      <c r="C43" s="13"/>
      <c r="D43" s="10" t="s">
        <v>85</v>
      </c>
      <c r="E43" s="10" t="s">
        <v>84</v>
      </c>
      <c r="F43" s="10" t="s">
        <v>85</v>
      </c>
      <c r="G43" s="11">
        <v>0</v>
      </c>
      <c r="H43" s="11">
        <v>3</v>
      </c>
      <c r="I43" s="11">
        <v>11</v>
      </c>
      <c r="J43" s="22">
        <v>244</v>
      </c>
      <c r="K43" s="11" t="s">
        <v>7</v>
      </c>
      <c r="L43" s="11" t="s">
        <v>7</v>
      </c>
      <c r="M43" s="11" t="s">
        <v>7</v>
      </c>
      <c r="N43" s="14">
        <f>1/11</f>
        <v>0.09090909090909091</v>
      </c>
      <c r="O43" s="1">
        <v>1</v>
      </c>
    </row>
    <row r="44" spans="1:15" ht="12.75">
      <c r="A44" s="10" t="s">
        <v>5</v>
      </c>
      <c r="B44" s="10" t="s">
        <v>86</v>
      </c>
      <c r="C44" s="10" t="s">
        <v>71</v>
      </c>
      <c r="D44" s="10" t="s">
        <v>87</v>
      </c>
      <c r="E44" s="10" t="s">
        <v>86</v>
      </c>
      <c r="F44" s="10" t="s">
        <v>87</v>
      </c>
      <c r="G44" s="11">
        <v>0</v>
      </c>
      <c r="H44" s="11">
        <v>3</v>
      </c>
      <c r="I44" s="11">
        <v>11</v>
      </c>
      <c r="J44" s="22">
        <v>190</v>
      </c>
      <c r="K44" s="11" t="s">
        <v>8</v>
      </c>
      <c r="L44" s="11" t="s">
        <v>7</v>
      </c>
      <c r="M44" s="11" t="s">
        <v>8</v>
      </c>
      <c r="N44" s="14">
        <f>1/11</f>
        <v>0.09090909090909091</v>
      </c>
      <c r="O44" s="1">
        <v>1</v>
      </c>
    </row>
    <row r="45" spans="1:14" s="19" customFormat="1" ht="12.75">
      <c r="A45" s="30" t="s">
        <v>5</v>
      </c>
      <c r="B45" s="30" t="s">
        <v>134</v>
      </c>
      <c r="C45" s="31"/>
      <c r="D45" s="30" t="s">
        <v>135</v>
      </c>
      <c r="E45" s="30" t="s">
        <v>134</v>
      </c>
      <c r="F45" s="30" t="s">
        <v>135</v>
      </c>
      <c r="G45" s="32">
        <v>3</v>
      </c>
      <c r="H45" s="32">
        <v>3</v>
      </c>
      <c r="I45" s="32">
        <v>31</v>
      </c>
      <c r="J45" s="33">
        <v>704</v>
      </c>
      <c r="K45" s="32" t="s">
        <v>7</v>
      </c>
      <c r="L45" s="32" t="s">
        <v>7</v>
      </c>
      <c r="M45" s="32" t="s">
        <v>8</v>
      </c>
      <c r="N45" s="18">
        <f>3/31</f>
        <v>0.0967741935483871</v>
      </c>
    </row>
    <row r="46" spans="1:14" s="36" customFormat="1" ht="12.75">
      <c r="A46" s="30" t="s">
        <v>6</v>
      </c>
      <c r="B46" s="30" t="s">
        <v>152</v>
      </c>
      <c r="C46" s="31"/>
      <c r="D46" s="30" t="s">
        <v>153</v>
      </c>
      <c r="E46" s="30" t="s">
        <v>152</v>
      </c>
      <c r="F46" s="30" t="s">
        <v>153</v>
      </c>
      <c r="G46" s="32">
        <v>6</v>
      </c>
      <c r="H46" s="32">
        <v>3</v>
      </c>
      <c r="I46" s="32">
        <v>60</v>
      </c>
      <c r="J46" s="33">
        <v>1530</v>
      </c>
      <c r="K46" s="32" t="s">
        <v>7</v>
      </c>
      <c r="L46" s="32" t="s">
        <v>7</v>
      </c>
      <c r="M46" s="32" t="s">
        <v>8</v>
      </c>
      <c r="N46" s="35">
        <f>6/60</f>
        <v>0.1</v>
      </c>
    </row>
    <row r="47" spans="1:14" s="19" customFormat="1" ht="12.75">
      <c r="A47" s="30" t="s">
        <v>5</v>
      </c>
      <c r="B47" s="30" t="s">
        <v>136</v>
      </c>
      <c r="C47" s="31"/>
      <c r="D47" s="30" t="s">
        <v>137</v>
      </c>
      <c r="E47" s="30" t="s">
        <v>136</v>
      </c>
      <c r="F47" s="30" t="s">
        <v>137</v>
      </c>
      <c r="G47" s="32">
        <v>3</v>
      </c>
      <c r="H47" s="32">
        <v>3</v>
      </c>
      <c r="I47" s="32">
        <v>30</v>
      </c>
      <c r="J47" s="33">
        <v>669</v>
      </c>
      <c r="K47" s="32" t="s">
        <v>7</v>
      </c>
      <c r="L47" s="32" t="s">
        <v>8</v>
      </c>
      <c r="M47" s="32" t="s">
        <v>8</v>
      </c>
      <c r="N47" s="18">
        <f>3/30</f>
        <v>0.1</v>
      </c>
    </row>
    <row r="48" spans="1:15" ht="12.75">
      <c r="A48" s="10" t="s">
        <v>6</v>
      </c>
      <c r="B48" s="13" t="s">
        <v>88</v>
      </c>
      <c r="C48" s="13" t="s">
        <v>29</v>
      </c>
      <c r="D48" s="13" t="s">
        <v>89</v>
      </c>
      <c r="E48" s="10" t="s">
        <v>90</v>
      </c>
      <c r="F48" s="10" t="s">
        <v>91</v>
      </c>
      <c r="G48" s="11">
        <v>0</v>
      </c>
      <c r="H48" s="11">
        <v>3</v>
      </c>
      <c r="I48" s="11">
        <v>10</v>
      </c>
      <c r="J48" s="22">
        <v>200</v>
      </c>
      <c r="K48" s="11" t="s">
        <v>8</v>
      </c>
      <c r="L48" s="11" t="s">
        <v>7</v>
      </c>
      <c r="M48" s="11" t="s">
        <v>8</v>
      </c>
      <c r="N48" s="14">
        <f>1/10</f>
        <v>0.1</v>
      </c>
      <c r="O48" s="1">
        <v>1</v>
      </c>
    </row>
    <row r="49" spans="1:14" s="19" customFormat="1" ht="12.75">
      <c r="A49" s="30" t="s">
        <v>5</v>
      </c>
      <c r="B49" s="30" t="s">
        <v>138</v>
      </c>
      <c r="C49" s="31"/>
      <c r="D49" s="30" t="s">
        <v>139</v>
      </c>
      <c r="E49" s="30" t="s">
        <v>138</v>
      </c>
      <c r="F49" s="30" t="s">
        <v>139</v>
      </c>
      <c r="G49" s="32">
        <v>3</v>
      </c>
      <c r="H49" s="32">
        <v>3</v>
      </c>
      <c r="I49" s="32">
        <v>29</v>
      </c>
      <c r="J49" s="33">
        <v>627</v>
      </c>
      <c r="K49" s="32" t="s">
        <v>7</v>
      </c>
      <c r="L49" s="32" t="s">
        <v>7</v>
      </c>
      <c r="M49" s="32" t="s">
        <v>8</v>
      </c>
      <c r="N49" s="18">
        <f>3/29</f>
        <v>0.10344827586206896</v>
      </c>
    </row>
    <row r="50" spans="1:14" s="19" customFormat="1" ht="12.75">
      <c r="A50" s="30" t="s">
        <v>4</v>
      </c>
      <c r="B50" s="30" t="s">
        <v>140</v>
      </c>
      <c r="C50" s="31"/>
      <c r="D50" s="30" t="s">
        <v>141</v>
      </c>
      <c r="E50" s="30" t="s">
        <v>140</v>
      </c>
      <c r="F50" s="30" t="s">
        <v>141</v>
      </c>
      <c r="G50" s="32">
        <v>3</v>
      </c>
      <c r="H50" s="32">
        <v>3</v>
      </c>
      <c r="I50" s="32">
        <v>28</v>
      </c>
      <c r="J50" s="33">
        <v>666</v>
      </c>
      <c r="K50" s="32" t="s">
        <v>7</v>
      </c>
      <c r="L50" s="32" t="s">
        <v>7</v>
      </c>
      <c r="M50" s="32" t="s">
        <v>8</v>
      </c>
      <c r="N50" s="18">
        <f>3/28</f>
        <v>0.10714285714285714</v>
      </c>
    </row>
    <row r="51" spans="1:14" s="19" customFormat="1" ht="12.75">
      <c r="A51" s="30" t="s">
        <v>5</v>
      </c>
      <c r="B51" s="30" t="s">
        <v>142</v>
      </c>
      <c r="C51" s="31"/>
      <c r="D51" s="30" t="s">
        <v>143</v>
      </c>
      <c r="E51" s="30" t="s">
        <v>142</v>
      </c>
      <c r="F51" s="30" t="s">
        <v>143</v>
      </c>
      <c r="G51" s="32">
        <v>3</v>
      </c>
      <c r="H51" s="32">
        <v>3</v>
      </c>
      <c r="I51" s="32">
        <v>28</v>
      </c>
      <c r="J51" s="33">
        <v>590</v>
      </c>
      <c r="K51" s="32" t="s">
        <v>7</v>
      </c>
      <c r="L51" s="32" t="s">
        <v>7</v>
      </c>
      <c r="M51" s="32" t="s">
        <v>8</v>
      </c>
      <c r="N51" s="18">
        <f>3/28</f>
        <v>0.10714285714285714</v>
      </c>
    </row>
    <row r="52" spans="1:14" s="19" customFormat="1" ht="12.75">
      <c r="A52" s="30" t="s">
        <v>4</v>
      </c>
      <c r="B52" s="30" t="s">
        <v>123</v>
      </c>
      <c r="C52" s="31"/>
      <c r="D52" s="30" t="s">
        <v>124</v>
      </c>
      <c r="E52" s="30" t="s">
        <v>123</v>
      </c>
      <c r="F52" s="30" t="s">
        <v>124</v>
      </c>
      <c r="G52" s="32">
        <v>3</v>
      </c>
      <c r="H52" s="32">
        <v>2</v>
      </c>
      <c r="I52" s="32">
        <v>24</v>
      </c>
      <c r="J52" s="33">
        <v>467</v>
      </c>
      <c r="K52" s="32" t="s">
        <v>7</v>
      </c>
      <c r="L52" s="32" t="s">
        <v>8</v>
      </c>
      <c r="M52" s="32" t="s">
        <v>8</v>
      </c>
      <c r="N52" s="18">
        <f>3/24</f>
        <v>0.125</v>
      </c>
    </row>
    <row r="53" spans="1:15" ht="12.75">
      <c r="A53" s="10" t="s">
        <v>5</v>
      </c>
      <c r="B53" s="10" t="s">
        <v>113</v>
      </c>
      <c r="C53" s="13"/>
      <c r="D53" s="10" t="s">
        <v>114</v>
      </c>
      <c r="E53" s="10" t="s">
        <v>113</v>
      </c>
      <c r="F53" s="10" t="s">
        <v>114</v>
      </c>
      <c r="G53" s="11">
        <v>1</v>
      </c>
      <c r="H53" s="11">
        <v>3</v>
      </c>
      <c r="I53" s="11">
        <v>13</v>
      </c>
      <c r="J53" s="22">
        <v>332</v>
      </c>
      <c r="K53" s="11" t="s">
        <v>7</v>
      </c>
      <c r="L53" s="11" t="s">
        <v>7</v>
      </c>
      <c r="M53" s="11" t="s">
        <v>8</v>
      </c>
      <c r="N53" s="14">
        <f>2/13</f>
        <v>0.15384615384615385</v>
      </c>
      <c r="O53" s="1">
        <v>1</v>
      </c>
    </row>
    <row r="54" spans="1:15" ht="12.75">
      <c r="A54" s="10" t="s">
        <v>5</v>
      </c>
      <c r="B54" s="13" t="s">
        <v>28</v>
      </c>
      <c r="C54" s="13" t="s">
        <v>29</v>
      </c>
      <c r="D54" s="13" t="s">
        <v>30</v>
      </c>
      <c r="E54" s="10" t="s">
        <v>31</v>
      </c>
      <c r="F54" s="10" t="s">
        <v>32</v>
      </c>
      <c r="G54" s="11">
        <v>0</v>
      </c>
      <c r="H54" s="11">
        <v>2</v>
      </c>
      <c r="I54" s="11">
        <v>6</v>
      </c>
      <c r="J54" s="22">
        <v>132</v>
      </c>
      <c r="K54" s="11" t="s">
        <v>7</v>
      </c>
      <c r="L54" s="11" t="s">
        <v>7</v>
      </c>
      <c r="M54" s="11" t="s">
        <v>8</v>
      </c>
      <c r="N54" s="14">
        <f>1/6</f>
        <v>0.16666666666666666</v>
      </c>
      <c r="O54" s="1">
        <v>1</v>
      </c>
    </row>
    <row r="55" spans="1:15" ht="12.75">
      <c r="A55" s="10" t="s">
        <v>6</v>
      </c>
      <c r="B55" s="13" t="s">
        <v>92</v>
      </c>
      <c r="C55" s="13" t="s">
        <v>29</v>
      </c>
      <c r="D55" s="13" t="s">
        <v>93</v>
      </c>
      <c r="E55" s="10" t="s">
        <v>94</v>
      </c>
      <c r="F55" s="10" t="s">
        <v>95</v>
      </c>
      <c r="G55" s="11">
        <v>0</v>
      </c>
      <c r="H55" s="11">
        <v>3</v>
      </c>
      <c r="I55" s="11">
        <v>6</v>
      </c>
      <c r="J55" s="22">
        <v>116</v>
      </c>
      <c r="K55" s="11" t="s">
        <v>7</v>
      </c>
      <c r="L55" s="11" t="s">
        <v>7</v>
      </c>
      <c r="M55" s="11" t="s">
        <v>7</v>
      </c>
      <c r="N55" s="14">
        <f>1/6</f>
        <v>0.16666666666666666</v>
      </c>
      <c r="O55" s="1">
        <v>1</v>
      </c>
    </row>
    <row r="56" spans="1:15" ht="12.75">
      <c r="A56" s="10" t="s">
        <v>5</v>
      </c>
      <c r="B56" s="13" t="s">
        <v>28</v>
      </c>
      <c r="C56" s="13" t="s">
        <v>29</v>
      </c>
      <c r="D56" s="13" t="s">
        <v>30</v>
      </c>
      <c r="E56" s="10" t="s">
        <v>101</v>
      </c>
      <c r="F56" s="10" t="s">
        <v>102</v>
      </c>
      <c r="G56" s="11">
        <v>1</v>
      </c>
      <c r="H56" s="11">
        <v>1</v>
      </c>
      <c r="I56" s="11">
        <v>10</v>
      </c>
      <c r="J56" s="22">
        <v>210</v>
      </c>
      <c r="K56" s="11" t="s">
        <v>7</v>
      </c>
      <c r="L56" s="11" t="s">
        <v>7</v>
      </c>
      <c r="M56" s="11" t="s">
        <v>8</v>
      </c>
      <c r="N56" s="14">
        <f>2/10</f>
        <v>0.2</v>
      </c>
      <c r="O56" s="1">
        <v>1</v>
      </c>
    </row>
    <row r="57" spans="1:15" ht="12.75">
      <c r="A57" s="10" t="s">
        <v>4</v>
      </c>
      <c r="B57" s="10" t="s">
        <v>115</v>
      </c>
      <c r="C57" s="10" t="s">
        <v>71</v>
      </c>
      <c r="D57" s="10" t="s">
        <v>116</v>
      </c>
      <c r="E57" s="10" t="s">
        <v>115</v>
      </c>
      <c r="F57" s="10" t="s">
        <v>116</v>
      </c>
      <c r="G57" s="11">
        <v>1</v>
      </c>
      <c r="H57" s="11">
        <v>3</v>
      </c>
      <c r="I57" s="11">
        <v>10</v>
      </c>
      <c r="J57" s="22">
        <v>198</v>
      </c>
      <c r="K57" s="11" t="s">
        <v>8</v>
      </c>
      <c r="L57" s="11" t="s">
        <v>8</v>
      </c>
      <c r="M57" s="11" t="s">
        <v>8</v>
      </c>
      <c r="N57" s="14">
        <f>2/10</f>
        <v>0.2</v>
      </c>
      <c r="O57" s="1">
        <v>1</v>
      </c>
    </row>
    <row r="58" spans="1:15" ht="12.75">
      <c r="A58" s="10" t="s">
        <v>0</v>
      </c>
      <c r="B58" s="10" t="s">
        <v>96</v>
      </c>
      <c r="C58" s="10" t="s">
        <v>97</v>
      </c>
      <c r="D58" s="10" t="s">
        <v>98</v>
      </c>
      <c r="E58" s="10" t="s">
        <v>96</v>
      </c>
      <c r="F58" s="10" t="s">
        <v>98</v>
      </c>
      <c r="G58" s="11">
        <v>0</v>
      </c>
      <c r="H58" s="11">
        <v>3</v>
      </c>
      <c r="I58" s="11">
        <v>5</v>
      </c>
      <c r="J58" s="22">
        <v>64</v>
      </c>
      <c r="K58" s="11" t="s">
        <v>8</v>
      </c>
      <c r="L58" s="11" t="s">
        <v>8</v>
      </c>
      <c r="M58" s="11" t="s">
        <v>8</v>
      </c>
      <c r="N58" s="14">
        <f>1/5</f>
        <v>0.2</v>
      </c>
      <c r="O58" s="1">
        <v>1</v>
      </c>
    </row>
    <row r="59" spans="1:15" ht="12.75">
      <c r="A59" s="10" t="s">
        <v>0</v>
      </c>
      <c r="B59" s="10" t="s">
        <v>19</v>
      </c>
      <c r="C59" s="13"/>
      <c r="D59" s="10" t="s">
        <v>20</v>
      </c>
      <c r="E59" s="10" t="s">
        <v>19</v>
      </c>
      <c r="F59" s="10" t="s">
        <v>20</v>
      </c>
      <c r="G59" s="11">
        <v>0</v>
      </c>
      <c r="H59" s="11">
        <v>1</v>
      </c>
      <c r="I59" s="11">
        <v>37</v>
      </c>
      <c r="J59" s="22">
        <v>855</v>
      </c>
      <c r="K59" s="11" t="s">
        <v>7</v>
      </c>
      <c r="L59" s="11" t="s">
        <v>7</v>
      </c>
      <c r="M59" s="11" t="s">
        <v>8</v>
      </c>
      <c r="O59" s="1">
        <v>1</v>
      </c>
    </row>
    <row r="60" spans="1:15" ht="12.75">
      <c r="A60" s="10" t="s">
        <v>0</v>
      </c>
      <c r="B60" s="10" t="s">
        <v>21</v>
      </c>
      <c r="C60" s="13"/>
      <c r="D60" s="10" t="s">
        <v>22</v>
      </c>
      <c r="E60" s="10" t="s">
        <v>21</v>
      </c>
      <c r="F60" s="10" t="s">
        <v>22</v>
      </c>
      <c r="G60" s="11">
        <v>0</v>
      </c>
      <c r="H60" s="11">
        <v>1</v>
      </c>
      <c r="I60" s="11">
        <v>30</v>
      </c>
      <c r="J60" s="22">
        <v>658</v>
      </c>
      <c r="K60" s="11" t="s">
        <v>7</v>
      </c>
      <c r="L60" s="11" t="s">
        <v>8</v>
      </c>
      <c r="M60" s="11" t="s">
        <v>8</v>
      </c>
      <c r="O60" s="1">
        <v>1</v>
      </c>
    </row>
    <row r="61" spans="1:15" ht="12.75">
      <c r="A61" s="10" t="s">
        <v>5</v>
      </c>
      <c r="B61" s="10" t="s">
        <v>23</v>
      </c>
      <c r="C61" s="13"/>
      <c r="D61" s="10" t="s">
        <v>24</v>
      </c>
      <c r="E61" s="10" t="s">
        <v>23</v>
      </c>
      <c r="F61" s="10" t="s">
        <v>24</v>
      </c>
      <c r="G61" s="11">
        <v>0</v>
      </c>
      <c r="H61" s="11">
        <v>1</v>
      </c>
      <c r="I61" s="11">
        <v>18</v>
      </c>
      <c r="J61" s="22">
        <v>376</v>
      </c>
      <c r="K61" s="11" t="s">
        <v>7</v>
      </c>
      <c r="L61" s="11" t="s">
        <v>7</v>
      </c>
      <c r="M61" s="11" t="s">
        <v>7</v>
      </c>
      <c r="O61" s="1">
        <v>1</v>
      </c>
    </row>
    <row r="62" spans="1:15" ht="12.75">
      <c r="A62" s="10" t="s">
        <v>6</v>
      </c>
      <c r="B62" s="10" t="s">
        <v>25</v>
      </c>
      <c r="C62" s="10" t="s">
        <v>26</v>
      </c>
      <c r="D62" s="10" t="s">
        <v>27</v>
      </c>
      <c r="E62" s="10" t="s">
        <v>25</v>
      </c>
      <c r="F62" s="10" t="s">
        <v>27</v>
      </c>
      <c r="G62" s="11">
        <v>0</v>
      </c>
      <c r="H62" s="11">
        <v>1</v>
      </c>
      <c r="I62" s="11">
        <v>0</v>
      </c>
      <c r="J62" s="22">
        <v>0</v>
      </c>
      <c r="K62" s="11" t="s">
        <v>7</v>
      </c>
      <c r="L62" s="11" t="s">
        <v>7</v>
      </c>
      <c r="M62" s="11" t="s">
        <v>7</v>
      </c>
      <c r="O62" s="1">
        <v>1</v>
      </c>
    </row>
    <row r="63" ht="12.75">
      <c r="O63" s="1">
        <f>SUM(O2:O62)</f>
        <v>61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7.8515625" style="0" customWidth="1"/>
    <col min="2" max="2" width="11.00390625" style="0" customWidth="1"/>
    <col min="3" max="3" width="8.7109375" style="0" customWidth="1"/>
    <col min="4" max="4" width="33.00390625" style="0" customWidth="1"/>
    <col min="5" max="5" width="10.7109375" style="0" customWidth="1"/>
    <col min="6" max="6" width="28.8515625" style="0" customWidth="1"/>
    <col min="7" max="7" width="5.00390625" style="0" bestFit="1" customWidth="1"/>
    <col min="8" max="8" width="5.57421875" style="0" customWidth="1"/>
    <col min="9" max="9" width="5.8515625" style="0" customWidth="1"/>
    <col min="10" max="10" width="5.7109375" style="0" customWidth="1"/>
    <col min="11" max="11" width="6.00390625" style="0" customWidth="1"/>
    <col min="12" max="13" width="5.421875" style="0" customWidth="1"/>
    <col min="14" max="14" width="9.140625" style="16" customWidth="1"/>
  </cols>
  <sheetData>
    <row r="1" spans="1:14" s="3" customFormat="1" ht="27" customHeight="1">
      <c r="A1" s="5" t="s">
        <v>9</v>
      </c>
      <c r="B1" s="6" t="s">
        <v>10</v>
      </c>
      <c r="C1" s="7" t="s">
        <v>11</v>
      </c>
      <c r="D1" s="7" t="s">
        <v>12</v>
      </c>
      <c r="E1" s="6" t="s">
        <v>13</v>
      </c>
      <c r="F1" s="5" t="s">
        <v>14</v>
      </c>
      <c r="G1" s="6" t="s">
        <v>15</v>
      </c>
      <c r="H1" s="6" t="s">
        <v>1</v>
      </c>
      <c r="I1" s="5" t="s">
        <v>2</v>
      </c>
      <c r="J1" s="8" t="s">
        <v>3</v>
      </c>
      <c r="K1" s="9" t="s">
        <v>16</v>
      </c>
      <c r="L1" s="9" t="s">
        <v>17</v>
      </c>
      <c r="M1" s="9" t="s">
        <v>18</v>
      </c>
      <c r="N1" s="15" t="s">
        <v>154</v>
      </c>
    </row>
    <row r="2" spans="1:14" s="1" customFormat="1" ht="12.75">
      <c r="A2" s="10" t="s">
        <v>4</v>
      </c>
      <c r="B2" s="10" t="s">
        <v>125</v>
      </c>
      <c r="C2" s="13"/>
      <c r="D2" s="10" t="s">
        <v>126</v>
      </c>
      <c r="E2" s="10" t="s">
        <v>125</v>
      </c>
      <c r="F2" s="10" t="s">
        <v>126</v>
      </c>
      <c r="G2" s="11">
        <v>3</v>
      </c>
      <c r="H2" s="11">
        <v>3</v>
      </c>
      <c r="I2" s="11">
        <v>68</v>
      </c>
      <c r="J2" s="12">
        <v>1663</v>
      </c>
      <c r="K2" s="11" t="s">
        <v>7</v>
      </c>
      <c r="L2" s="11" t="s">
        <v>8</v>
      </c>
      <c r="M2" s="11" t="s">
        <v>8</v>
      </c>
      <c r="N2" s="14">
        <f>3/68</f>
        <v>0.04411764705882353</v>
      </c>
    </row>
    <row r="3" spans="1:14" s="1" customFormat="1" ht="12.75">
      <c r="A3" s="10" t="s">
        <v>4</v>
      </c>
      <c r="B3" s="10" t="s">
        <v>117</v>
      </c>
      <c r="C3" s="13"/>
      <c r="D3" s="10" t="s">
        <v>118</v>
      </c>
      <c r="E3" s="10" t="s">
        <v>117</v>
      </c>
      <c r="F3" s="10" t="s">
        <v>118</v>
      </c>
      <c r="G3" s="11">
        <v>2</v>
      </c>
      <c r="H3" s="11">
        <v>3</v>
      </c>
      <c r="I3" s="11">
        <v>36</v>
      </c>
      <c r="J3" s="12">
        <v>748</v>
      </c>
      <c r="K3" s="11" t="s">
        <v>7</v>
      </c>
      <c r="L3" s="11" t="s">
        <v>8</v>
      </c>
      <c r="M3" s="11" t="s">
        <v>8</v>
      </c>
      <c r="N3" s="14">
        <f>2/36</f>
        <v>0.05555555555555555</v>
      </c>
    </row>
    <row r="4" spans="1:14" s="1" customFormat="1" ht="12.75">
      <c r="A4" s="10" t="s">
        <v>4</v>
      </c>
      <c r="B4" s="10" t="s">
        <v>146</v>
      </c>
      <c r="C4" s="13"/>
      <c r="D4" s="10" t="s">
        <v>147</v>
      </c>
      <c r="E4" s="10" t="s">
        <v>146</v>
      </c>
      <c r="F4" s="10" t="s">
        <v>147</v>
      </c>
      <c r="G4" s="11">
        <v>4</v>
      </c>
      <c r="H4" s="11">
        <v>3</v>
      </c>
      <c r="I4" s="11">
        <v>57</v>
      </c>
      <c r="J4" s="12">
        <v>1532</v>
      </c>
      <c r="K4" s="11" t="s">
        <v>8</v>
      </c>
      <c r="L4" s="11" t="s">
        <v>7</v>
      </c>
      <c r="M4" s="11" t="s">
        <v>8</v>
      </c>
      <c r="N4" s="14">
        <f>4/57</f>
        <v>0.07017543859649122</v>
      </c>
    </row>
    <row r="5" spans="1:14" s="1" customFormat="1" ht="12.75">
      <c r="A5" s="10" t="s">
        <v>5</v>
      </c>
      <c r="B5" s="10" t="s">
        <v>144</v>
      </c>
      <c r="C5" s="13"/>
      <c r="D5" s="10" t="s">
        <v>145</v>
      </c>
      <c r="E5" s="10" t="s">
        <v>144</v>
      </c>
      <c r="F5" s="10" t="s">
        <v>145</v>
      </c>
      <c r="G5" s="11">
        <v>4</v>
      </c>
      <c r="H5" s="11">
        <v>1</v>
      </c>
      <c r="I5" s="11">
        <v>57</v>
      </c>
      <c r="J5" s="12">
        <v>1321</v>
      </c>
      <c r="K5" s="11" t="s">
        <v>8</v>
      </c>
      <c r="L5" s="11" t="s">
        <v>8</v>
      </c>
      <c r="M5" s="11" t="s">
        <v>8</v>
      </c>
      <c r="N5" s="14">
        <f>4/57</f>
        <v>0.07017543859649122</v>
      </c>
    </row>
    <row r="6" spans="1:14" s="1" customFormat="1" ht="12.75">
      <c r="A6" s="10" t="s">
        <v>0</v>
      </c>
      <c r="B6" s="10" t="s">
        <v>127</v>
      </c>
      <c r="C6" s="13"/>
      <c r="D6" s="10" t="s">
        <v>128</v>
      </c>
      <c r="E6" s="10" t="s">
        <v>127</v>
      </c>
      <c r="F6" s="10" t="s">
        <v>128</v>
      </c>
      <c r="G6" s="11">
        <v>3</v>
      </c>
      <c r="H6" s="11">
        <v>3</v>
      </c>
      <c r="I6" s="11">
        <v>43</v>
      </c>
      <c r="J6" s="12">
        <v>949</v>
      </c>
      <c r="K6" s="11" t="s">
        <v>8</v>
      </c>
      <c r="L6" s="11" t="s">
        <v>8</v>
      </c>
      <c r="M6" s="11" t="s">
        <v>8</v>
      </c>
      <c r="N6" s="14">
        <f>3/43</f>
        <v>0.06976744186046512</v>
      </c>
    </row>
    <row r="7" spans="1:14" s="1" customFormat="1" ht="12.75">
      <c r="A7" s="10" t="s">
        <v>5</v>
      </c>
      <c r="B7" s="10" t="s">
        <v>119</v>
      </c>
      <c r="C7" s="13"/>
      <c r="D7" s="10" t="s">
        <v>120</v>
      </c>
      <c r="E7" s="10" t="s">
        <v>119</v>
      </c>
      <c r="F7" s="10" t="s">
        <v>120</v>
      </c>
      <c r="G7" s="11">
        <v>2</v>
      </c>
      <c r="H7" s="11">
        <v>3</v>
      </c>
      <c r="I7" s="11">
        <v>28</v>
      </c>
      <c r="J7" s="12">
        <v>702</v>
      </c>
      <c r="K7" s="11" t="s">
        <v>7</v>
      </c>
      <c r="L7" s="11" t="s">
        <v>7</v>
      </c>
      <c r="M7" s="11" t="s">
        <v>8</v>
      </c>
      <c r="N7" s="14">
        <f>2/28</f>
        <v>0.07142857142857142</v>
      </c>
    </row>
    <row r="8" spans="1:14" s="1" customFormat="1" ht="12.75">
      <c r="A8" s="10" t="s">
        <v>6</v>
      </c>
      <c r="B8" s="10" t="s">
        <v>148</v>
      </c>
      <c r="C8" s="13"/>
      <c r="D8" s="10" t="s">
        <v>149</v>
      </c>
      <c r="E8" s="10" t="s">
        <v>148</v>
      </c>
      <c r="F8" s="10" t="s">
        <v>149</v>
      </c>
      <c r="G8" s="11">
        <v>4</v>
      </c>
      <c r="H8" s="11">
        <v>3</v>
      </c>
      <c r="I8" s="11">
        <v>52</v>
      </c>
      <c r="J8" s="12">
        <v>1118</v>
      </c>
      <c r="K8" s="11" t="s">
        <v>7</v>
      </c>
      <c r="L8" s="11" t="s">
        <v>8</v>
      </c>
      <c r="M8" s="11" t="s">
        <v>8</v>
      </c>
      <c r="N8" s="14">
        <f>4/52</f>
        <v>0.07692307692307693</v>
      </c>
    </row>
    <row r="9" spans="1:14" s="1" customFormat="1" ht="12.75">
      <c r="A9" s="10" t="s">
        <v>5</v>
      </c>
      <c r="B9" s="10" t="s">
        <v>129</v>
      </c>
      <c r="C9" s="13"/>
      <c r="D9" s="10" t="s">
        <v>130</v>
      </c>
      <c r="E9" s="10" t="s">
        <v>129</v>
      </c>
      <c r="F9" s="10" t="s">
        <v>131</v>
      </c>
      <c r="G9" s="11">
        <v>3</v>
      </c>
      <c r="H9" s="11">
        <v>3</v>
      </c>
      <c r="I9" s="11">
        <v>37</v>
      </c>
      <c r="J9" s="12">
        <v>843</v>
      </c>
      <c r="K9" s="11" t="s">
        <v>7</v>
      </c>
      <c r="L9" s="11" t="s">
        <v>8</v>
      </c>
      <c r="M9" s="11" t="s">
        <v>8</v>
      </c>
      <c r="N9" s="14">
        <f>3/37</f>
        <v>0.08108108108108109</v>
      </c>
    </row>
    <row r="10" spans="1:14" s="1" customFormat="1" ht="12.75">
      <c r="A10" s="10" t="s">
        <v>4</v>
      </c>
      <c r="B10" s="10" t="s">
        <v>132</v>
      </c>
      <c r="C10" s="13"/>
      <c r="D10" s="10" t="s">
        <v>133</v>
      </c>
      <c r="E10" s="10" t="s">
        <v>132</v>
      </c>
      <c r="F10" s="10" t="s">
        <v>133</v>
      </c>
      <c r="G10" s="11">
        <v>3</v>
      </c>
      <c r="H10" s="11">
        <v>3</v>
      </c>
      <c r="I10" s="11">
        <v>37</v>
      </c>
      <c r="J10" s="12">
        <v>805</v>
      </c>
      <c r="K10" s="11" t="s">
        <v>8</v>
      </c>
      <c r="L10" s="11" t="s">
        <v>7</v>
      </c>
      <c r="M10" s="11" t="s">
        <v>8</v>
      </c>
      <c r="N10" s="14">
        <f>3/37</f>
        <v>0.08108108108108109</v>
      </c>
    </row>
    <row r="11" spans="1:14" s="1" customFormat="1" ht="12.75">
      <c r="A11" s="10" t="s">
        <v>5</v>
      </c>
      <c r="B11" s="10" t="s">
        <v>121</v>
      </c>
      <c r="C11" s="13"/>
      <c r="D11" s="10" t="s">
        <v>122</v>
      </c>
      <c r="E11" s="10" t="s">
        <v>121</v>
      </c>
      <c r="F11" s="10" t="s">
        <v>122</v>
      </c>
      <c r="G11" s="11">
        <v>3</v>
      </c>
      <c r="H11" s="11">
        <v>1</v>
      </c>
      <c r="I11" s="11">
        <v>36</v>
      </c>
      <c r="J11" s="12">
        <v>736</v>
      </c>
      <c r="K11" s="11" t="s">
        <v>7</v>
      </c>
      <c r="L11" s="11" t="s">
        <v>8</v>
      </c>
      <c r="M11" s="11" t="s">
        <v>8</v>
      </c>
      <c r="N11" s="14">
        <f>3/36</f>
        <v>0.08333333333333333</v>
      </c>
    </row>
    <row r="12" spans="1:14" s="1" customFormat="1" ht="12.75">
      <c r="A12" s="10" t="s">
        <v>6</v>
      </c>
      <c r="B12" s="10" t="s">
        <v>152</v>
      </c>
      <c r="C12" s="13"/>
      <c r="D12" s="10" t="s">
        <v>153</v>
      </c>
      <c r="E12" s="10" t="s">
        <v>152</v>
      </c>
      <c r="F12" s="10" t="s">
        <v>153</v>
      </c>
      <c r="G12" s="11">
        <v>6</v>
      </c>
      <c r="H12" s="11">
        <v>3</v>
      </c>
      <c r="I12" s="11">
        <v>60</v>
      </c>
      <c r="J12" s="12">
        <v>1530</v>
      </c>
      <c r="K12" s="11" t="s">
        <v>7</v>
      </c>
      <c r="L12" s="11" t="s">
        <v>7</v>
      </c>
      <c r="M12" s="11" t="s">
        <v>8</v>
      </c>
      <c r="N12" s="14">
        <f>6/60</f>
        <v>0.1</v>
      </c>
    </row>
    <row r="13" spans="1:14" s="1" customFormat="1" ht="12.75">
      <c r="A13" s="10" t="s">
        <v>5</v>
      </c>
      <c r="B13" s="10" t="s">
        <v>134</v>
      </c>
      <c r="C13" s="13"/>
      <c r="D13" s="10" t="s">
        <v>135</v>
      </c>
      <c r="E13" s="10" t="s">
        <v>134</v>
      </c>
      <c r="F13" s="10" t="s">
        <v>135</v>
      </c>
      <c r="G13" s="11">
        <v>3</v>
      </c>
      <c r="H13" s="11">
        <v>3</v>
      </c>
      <c r="I13" s="11">
        <v>31</v>
      </c>
      <c r="J13" s="12">
        <v>704</v>
      </c>
      <c r="K13" s="11" t="s">
        <v>7</v>
      </c>
      <c r="L13" s="11" t="s">
        <v>7</v>
      </c>
      <c r="M13" s="11" t="s">
        <v>8</v>
      </c>
      <c r="N13" s="14">
        <f>3/31</f>
        <v>0.0967741935483871</v>
      </c>
    </row>
    <row r="14" spans="1:14" s="1" customFormat="1" ht="12.75">
      <c r="A14" s="10" t="s">
        <v>5</v>
      </c>
      <c r="B14" s="10" t="s">
        <v>136</v>
      </c>
      <c r="C14" s="13"/>
      <c r="D14" s="10" t="s">
        <v>137</v>
      </c>
      <c r="E14" s="10" t="s">
        <v>136</v>
      </c>
      <c r="F14" s="10" t="s">
        <v>137</v>
      </c>
      <c r="G14" s="11">
        <v>3</v>
      </c>
      <c r="H14" s="11">
        <v>3</v>
      </c>
      <c r="I14" s="11">
        <v>30</v>
      </c>
      <c r="J14" s="12">
        <v>669</v>
      </c>
      <c r="K14" s="11" t="s">
        <v>7</v>
      </c>
      <c r="L14" s="11" t="s">
        <v>8</v>
      </c>
      <c r="M14" s="11" t="s">
        <v>8</v>
      </c>
      <c r="N14" s="14">
        <f>3/30</f>
        <v>0.1</v>
      </c>
    </row>
    <row r="15" spans="1:14" s="1" customFormat="1" ht="12.75">
      <c r="A15" s="10" t="s">
        <v>5</v>
      </c>
      <c r="B15" s="10" t="s">
        <v>138</v>
      </c>
      <c r="C15" s="13"/>
      <c r="D15" s="10" t="s">
        <v>139</v>
      </c>
      <c r="E15" s="10" t="s">
        <v>138</v>
      </c>
      <c r="F15" s="10" t="s">
        <v>139</v>
      </c>
      <c r="G15" s="11">
        <v>3</v>
      </c>
      <c r="H15" s="11">
        <v>3</v>
      </c>
      <c r="I15" s="11">
        <v>29</v>
      </c>
      <c r="J15" s="12">
        <v>627</v>
      </c>
      <c r="K15" s="11" t="s">
        <v>7</v>
      </c>
      <c r="L15" s="11" t="s">
        <v>7</v>
      </c>
      <c r="M15" s="11" t="s">
        <v>8</v>
      </c>
      <c r="N15" s="14">
        <f>3/29</f>
        <v>0.10344827586206896</v>
      </c>
    </row>
    <row r="16" spans="1:14" s="1" customFormat="1" ht="12.75">
      <c r="A16" s="10" t="s">
        <v>4</v>
      </c>
      <c r="B16" s="10" t="s">
        <v>140</v>
      </c>
      <c r="C16" s="13"/>
      <c r="D16" s="10" t="s">
        <v>141</v>
      </c>
      <c r="E16" s="10" t="s">
        <v>140</v>
      </c>
      <c r="F16" s="10" t="s">
        <v>141</v>
      </c>
      <c r="G16" s="11">
        <v>3</v>
      </c>
      <c r="H16" s="11">
        <v>3</v>
      </c>
      <c r="I16" s="11">
        <v>28</v>
      </c>
      <c r="J16" s="12">
        <v>666</v>
      </c>
      <c r="K16" s="11" t="s">
        <v>7</v>
      </c>
      <c r="L16" s="11" t="s">
        <v>7</v>
      </c>
      <c r="M16" s="11" t="s">
        <v>8</v>
      </c>
      <c r="N16" s="14">
        <f>3/28</f>
        <v>0.10714285714285714</v>
      </c>
    </row>
    <row r="17" spans="1:14" s="1" customFormat="1" ht="12.75">
      <c r="A17" s="10" t="s">
        <v>5</v>
      </c>
      <c r="B17" s="10" t="s">
        <v>142</v>
      </c>
      <c r="C17" s="13"/>
      <c r="D17" s="10" t="s">
        <v>143</v>
      </c>
      <c r="E17" s="10" t="s">
        <v>142</v>
      </c>
      <c r="F17" s="10" t="s">
        <v>143</v>
      </c>
      <c r="G17" s="11">
        <v>3</v>
      </c>
      <c r="H17" s="11">
        <v>3</v>
      </c>
      <c r="I17" s="11">
        <v>28</v>
      </c>
      <c r="J17" s="12">
        <v>590</v>
      </c>
      <c r="K17" s="11" t="s">
        <v>7</v>
      </c>
      <c r="L17" s="11" t="s">
        <v>7</v>
      </c>
      <c r="M17" s="11" t="s">
        <v>8</v>
      </c>
      <c r="N17" s="14">
        <f>3/28</f>
        <v>0.10714285714285714</v>
      </c>
    </row>
    <row r="18" spans="1:14" s="1" customFormat="1" ht="12.75">
      <c r="A18" s="10" t="s">
        <v>5</v>
      </c>
      <c r="B18" s="10" t="s">
        <v>150</v>
      </c>
      <c r="C18" s="13"/>
      <c r="D18" s="10" t="s">
        <v>151</v>
      </c>
      <c r="E18" s="10" t="s">
        <v>150</v>
      </c>
      <c r="F18" s="10" t="s">
        <v>151</v>
      </c>
      <c r="G18" s="11">
        <v>5</v>
      </c>
      <c r="H18" s="11">
        <v>3</v>
      </c>
      <c r="I18" s="11">
        <v>38</v>
      </c>
      <c r="J18" s="12">
        <v>908</v>
      </c>
      <c r="K18" s="11" t="s">
        <v>7</v>
      </c>
      <c r="L18" s="11" t="s">
        <v>8</v>
      </c>
      <c r="M18" s="11" t="s">
        <v>8</v>
      </c>
      <c r="N18" s="14">
        <f>5/38</f>
        <v>0.13157894736842105</v>
      </c>
    </row>
    <row r="19" spans="1:14" s="1" customFormat="1" ht="12.75">
      <c r="A19" s="10" t="s">
        <v>4</v>
      </c>
      <c r="B19" s="10" t="s">
        <v>123</v>
      </c>
      <c r="C19" s="13"/>
      <c r="D19" s="10" t="s">
        <v>124</v>
      </c>
      <c r="E19" s="10" t="s">
        <v>123</v>
      </c>
      <c r="F19" s="10" t="s">
        <v>124</v>
      </c>
      <c r="G19" s="11">
        <v>3</v>
      </c>
      <c r="H19" s="11">
        <v>2</v>
      </c>
      <c r="I19" s="11">
        <v>24</v>
      </c>
      <c r="J19" s="12">
        <v>467</v>
      </c>
      <c r="K19" s="11" t="s">
        <v>7</v>
      </c>
      <c r="L19" s="11" t="s">
        <v>8</v>
      </c>
      <c r="M19" s="11" t="s">
        <v>8</v>
      </c>
      <c r="N19" s="14">
        <f>3/24</f>
        <v>0.125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C22">
      <selection activeCell="D13" sqref="D13"/>
    </sheetView>
  </sheetViews>
  <sheetFormatPr defaultColWidth="9.140625" defaultRowHeight="12.75"/>
  <cols>
    <col min="1" max="1" width="7.8515625" style="1" customWidth="1"/>
    <col min="2" max="2" width="11.00390625" style="1" customWidth="1"/>
    <col min="3" max="3" width="8.7109375" style="1" customWidth="1"/>
    <col min="4" max="4" width="33.00390625" style="1" customWidth="1"/>
    <col min="5" max="5" width="10.7109375" style="1" customWidth="1"/>
    <col min="6" max="6" width="28.8515625" style="1" customWidth="1"/>
    <col min="7" max="7" width="5.00390625" style="2" bestFit="1" customWidth="1"/>
    <col min="8" max="8" width="5.57421875" style="2" customWidth="1"/>
    <col min="9" max="9" width="5.8515625" style="2" customWidth="1"/>
    <col min="10" max="10" width="5.7109375" style="4" customWidth="1"/>
    <col min="11" max="11" width="6.00390625" style="2" customWidth="1"/>
    <col min="12" max="13" width="5.421875" style="2" customWidth="1"/>
    <col min="14" max="14" width="9.140625" style="2" customWidth="1"/>
    <col min="15" max="16384" width="9.140625" style="1" customWidth="1"/>
  </cols>
  <sheetData>
    <row r="1" spans="1:14" s="3" customFormat="1" ht="27" customHeight="1">
      <c r="A1" s="5" t="s">
        <v>9</v>
      </c>
      <c r="B1" s="6" t="s">
        <v>10</v>
      </c>
      <c r="C1" s="7" t="s">
        <v>11</v>
      </c>
      <c r="D1" s="7" t="s">
        <v>12</v>
      </c>
      <c r="E1" s="6" t="s">
        <v>13</v>
      </c>
      <c r="F1" s="5" t="s">
        <v>14</v>
      </c>
      <c r="G1" s="6" t="s">
        <v>15</v>
      </c>
      <c r="H1" s="6" t="s">
        <v>1</v>
      </c>
      <c r="I1" s="5" t="s">
        <v>2</v>
      </c>
      <c r="J1" s="8" t="s">
        <v>3</v>
      </c>
      <c r="K1" s="9" t="s">
        <v>16</v>
      </c>
      <c r="L1" s="9" t="s">
        <v>17</v>
      </c>
      <c r="M1" s="9" t="s">
        <v>18</v>
      </c>
      <c r="N1" s="20" t="s">
        <v>155</v>
      </c>
    </row>
    <row r="2" spans="1:14" s="3" customFormat="1" ht="12.75">
      <c r="A2" s="24" t="s">
        <v>0</v>
      </c>
      <c r="B2" s="24" t="s">
        <v>96</v>
      </c>
      <c r="C2" s="24" t="s">
        <v>97</v>
      </c>
      <c r="D2" s="24" t="s">
        <v>98</v>
      </c>
      <c r="E2" s="24" t="s">
        <v>96</v>
      </c>
      <c r="F2" s="24" t="s">
        <v>98</v>
      </c>
      <c r="G2" s="25">
        <v>0</v>
      </c>
      <c r="H2" s="25">
        <v>3</v>
      </c>
      <c r="I2" s="25">
        <v>5</v>
      </c>
      <c r="J2" s="26">
        <v>64</v>
      </c>
      <c r="K2" s="25" t="s">
        <v>8</v>
      </c>
      <c r="L2" s="25" t="s">
        <v>8</v>
      </c>
      <c r="M2" s="25" t="s">
        <v>8</v>
      </c>
      <c r="N2" s="27">
        <v>1</v>
      </c>
    </row>
    <row r="3" spans="1:14" ht="12.75">
      <c r="A3" s="10" t="s">
        <v>6</v>
      </c>
      <c r="B3" s="10" t="s">
        <v>25</v>
      </c>
      <c r="C3" s="10" t="s">
        <v>26</v>
      </c>
      <c r="D3" s="10" t="s">
        <v>27</v>
      </c>
      <c r="E3" s="10" t="s">
        <v>25</v>
      </c>
      <c r="F3" s="10" t="s">
        <v>27</v>
      </c>
      <c r="G3" s="11">
        <v>0</v>
      </c>
      <c r="H3" s="11">
        <v>1</v>
      </c>
      <c r="I3" s="11">
        <v>0</v>
      </c>
      <c r="J3" s="12">
        <v>0</v>
      </c>
      <c r="K3" s="11" t="s">
        <v>7</v>
      </c>
      <c r="L3" s="11" t="s">
        <v>7</v>
      </c>
      <c r="M3" s="11" t="s">
        <v>7</v>
      </c>
      <c r="N3" s="2">
        <v>1</v>
      </c>
    </row>
    <row r="4" spans="1:14" ht="12.75">
      <c r="A4" s="10" t="s">
        <v>6</v>
      </c>
      <c r="B4" s="10" t="s">
        <v>47</v>
      </c>
      <c r="C4" s="13"/>
      <c r="D4" s="10" t="s">
        <v>48</v>
      </c>
      <c r="E4" s="10" t="s">
        <v>47</v>
      </c>
      <c r="F4" s="10" t="s">
        <v>48</v>
      </c>
      <c r="G4" s="11">
        <v>0</v>
      </c>
      <c r="H4" s="11">
        <v>3</v>
      </c>
      <c r="I4" s="11">
        <v>36</v>
      </c>
      <c r="J4" s="12">
        <v>704</v>
      </c>
      <c r="K4" s="11" t="s">
        <v>7</v>
      </c>
      <c r="L4" s="11" t="s">
        <v>7</v>
      </c>
      <c r="M4" s="11" t="s">
        <v>8</v>
      </c>
      <c r="N4" s="2">
        <v>2</v>
      </c>
    </row>
    <row r="5" spans="1:14" ht="12.75">
      <c r="A5" s="10" t="s">
        <v>6</v>
      </c>
      <c r="B5" s="10" t="s">
        <v>53</v>
      </c>
      <c r="C5" s="13"/>
      <c r="D5" s="10" t="s">
        <v>54</v>
      </c>
      <c r="E5" s="10" t="s">
        <v>53</v>
      </c>
      <c r="F5" s="10" t="s">
        <v>54</v>
      </c>
      <c r="G5" s="11">
        <v>0</v>
      </c>
      <c r="H5" s="11">
        <v>3</v>
      </c>
      <c r="I5" s="11">
        <v>31</v>
      </c>
      <c r="J5" s="12">
        <v>614</v>
      </c>
      <c r="K5" s="11" t="s">
        <v>8</v>
      </c>
      <c r="L5" s="11" t="s">
        <v>8</v>
      </c>
      <c r="M5" s="11" t="s">
        <v>8</v>
      </c>
      <c r="N5" s="2">
        <v>2</v>
      </c>
    </row>
    <row r="6" spans="1:14" ht="12.75">
      <c r="A6" s="10" t="s">
        <v>6</v>
      </c>
      <c r="B6" s="10" t="s">
        <v>55</v>
      </c>
      <c r="C6" s="13"/>
      <c r="D6" s="10" t="s">
        <v>56</v>
      </c>
      <c r="E6" s="10" t="s">
        <v>55</v>
      </c>
      <c r="F6" s="10" t="s">
        <v>56</v>
      </c>
      <c r="G6" s="11">
        <v>0</v>
      </c>
      <c r="H6" s="11">
        <v>3</v>
      </c>
      <c r="I6" s="11">
        <v>29</v>
      </c>
      <c r="J6" s="12">
        <v>686</v>
      </c>
      <c r="K6" s="11" t="s">
        <v>7</v>
      </c>
      <c r="L6" s="11" t="s">
        <v>8</v>
      </c>
      <c r="M6" s="11" t="s">
        <v>8</v>
      </c>
      <c r="N6" s="2">
        <v>2</v>
      </c>
    </row>
    <row r="7" spans="1:14" ht="12.75">
      <c r="A7" s="10" t="s">
        <v>6</v>
      </c>
      <c r="B7" s="10" t="s">
        <v>57</v>
      </c>
      <c r="C7" s="13"/>
      <c r="D7" s="10" t="s">
        <v>58</v>
      </c>
      <c r="E7" s="10" t="s">
        <v>57</v>
      </c>
      <c r="F7" s="10" t="s">
        <v>58</v>
      </c>
      <c r="G7" s="11">
        <v>0</v>
      </c>
      <c r="H7" s="11">
        <v>3</v>
      </c>
      <c r="I7" s="11">
        <v>28</v>
      </c>
      <c r="J7" s="12">
        <v>506</v>
      </c>
      <c r="K7" s="11" t="s">
        <v>7</v>
      </c>
      <c r="L7" s="11" t="s">
        <v>7</v>
      </c>
      <c r="M7" s="11" t="s">
        <v>7</v>
      </c>
      <c r="N7" s="28">
        <v>1</v>
      </c>
    </row>
    <row r="8" spans="1:14" ht="12.75">
      <c r="A8" s="10" t="s">
        <v>6</v>
      </c>
      <c r="B8" s="10" t="s">
        <v>68</v>
      </c>
      <c r="C8" s="13"/>
      <c r="D8" s="10" t="s">
        <v>69</v>
      </c>
      <c r="E8" s="10" t="s">
        <v>68</v>
      </c>
      <c r="F8" s="10" t="s">
        <v>69</v>
      </c>
      <c r="G8" s="11">
        <v>0</v>
      </c>
      <c r="H8" s="11">
        <v>3</v>
      </c>
      <c r="I8" s="11">
        <v>23</v>
      </c>
      <c r="J8" s="12">
        <v>558</v>
      </c>
      <c r="K8" s="11" t="s">
        <v>8</v>
      </c>
      <c r="L8" s="11" t="s">
        <v>8</v>
      </c>
      <c r="M8" s="11" t="s">
        <v>8</v>
      </c>
      <c r="N8" s="28">
        <v>1</v>
      </c>
    </row>
    <row r="9" spans="1:14" ht="12.75">
      <c r="A9" s="10" t="s">
        <v>6</v>
      </c>
      <c r="B9" s="10" t="s">
        <v>73</v>
      </c>
      <c r="C9" s="13"/>
      <c r="D9" s="10" t="s">
        <v>74</v>
      </c>
      <c r="E9" s="10" t="s">
        <v>73</v>
      </c>
      <c r="F9" s="10" t="s">
        <v>74</v>
      </c>
      <c r="G9" s="11">
        <v>0</v>
      </c>
      <c r="H9" s="11">
        <v>3</v>
      </c>
      <c r="I9" s="11">
        <v>21</v>
      </c>
      <c r="J9" s="12">
        <v>399</v>
      </c>
      <c r="K9" s="11" t="s">
        <v>7</v>
      </c>
      <c r="L9" s="11" t="s">
        <v>8</v>
      </c>
      <c r="M9" s="11" t="s">
        <v>8</v>
      </c>
      <c r="N9" s="28">
        <v>1</v>
      </c>
    </row>
    <row r="10" spans="1:14" ht="12.75">
      <c r="A10" s="10" t="s">
        <v>6</v>
      </c>
      <c r="B10" s="10" t="s">
        <v>77</v>
      </c>
      <c r="C10" s="13"/>
      <c r="D10" s="10" t="s">
        <v>78</v>
      </c>
      <c r="E10" s="10" t="s">
        <v>77</v>
      </c>
      <c r="F10" s="10" t="s">
        <v>78</v>
      </c>
      <c r="G10" s="11">
        <v>0</v>
      </c>
      <c r="H10" s="11">
        <v>3</v>
      </c>
      <c r="I10" s="11">
        <v>16</v>
      </c>
      <c r="J10" s="12">
        <v>311</v>
      </c>
      <c r="K10" s="11" t="s">
        <v>7</v>
      </c>
      <c r="L10" s="11" t="s">
        <v>7</v>
      </c>
      <c r="M10" s="11" t="s">
        <v>8</v>
      </c>
      <c r="N10" s="28">
        <v>1</v>
      </c>
    </row>
    <row r="11" spans="1:14" ht="12.75">
      <c r="A11" s="10" t="s">
        <v>6</v>
      </c>
      <c r="B11" s="10" t="s">
        <v>79</v>
      </c>
      <c r="C11" s="10" t="s">
        <v>71</v>
      </c>
      <c r="D11" s="10" t="s">
        <v>80</v>
      </c>
      <c r="E11" s="10" t="s">
        <v>79</v>
      </c>
      <c r="F11" s="10" t="s">
        <v>80</v>
      </c>
      <c r="G11" s="11">
        <v>0</v>
      </c>
      <c r="H11" s="11">
        <v>3</v>
      </c>
      <c r="I11" s="11">
        <v>15</v>
      </c>
      <c r="J11" s="12">
        <v>311</v>
      </c>
      <c r="K11" s="11" t="s">
        <v>7</v>
      </c>
      <c r="L11" s="11" t="s">
        <v>7</v>
      </c>
      <c r="M11" s="11" t="s">
        <v>8</v>
      </c>
      <c r="N11" s="28">
        <v>1</v>
      </c>
    </row>
    <row r="12" spans="1:14" ht="12.75">
      <c r="A12" s="10" t="s">
        <v>6</v>
      </c>
      <c r="B12" s="13" t="s">
        <v>88</v>
      </c>
      <c r="C12" s="13" t="s">
        <v>29</v>
      </c>
      <c r="D12" s="13" t="s">
        <v>89</v>
      </c>
      <c r="E12" s="10" t="s">
        <v>90</v>
      </c>
      <c r="F12" s="10" t="s">
        <v>91</v>
      </c>
      <c r="G12" s="11">
        <v>0</v>
      </c>
      <c r="H12" s="11">
        <v>3</v>
      </c>
      <c r="I12" s="11">
        <v>10</v>
      </c>
      <c r="J12" s="12">
        <v>200</v>
      </c>
      <c r="K12" s="11" t="s">
        <v>8</v>
      </c>
      <c r="L12" s="11" t="s">
        <v>7</v>
      </c>
      <c r="M12" s="11" t="s">
        <v>8</v>
      </c>
      <c r="N12" s="28">
        <v>1</v>
      </c>
    </row>
    <row r="13" spans="1:14" ht="12.75">
      <c r="A13" s="10" t="s">
        <v>6</v>
      </c>
      <c r="B13" s="13" t="s">
        <v>92</v>
      </c>
      <c r="C13" s="13" t="s">
        <v>29</v>
      </c>
      <c r="D13" s="13" t="s">
        <v>93</v>
      </c>
      <c r="E13" s="10" t="s">
        <v>94</v>
      </c>
      <c r="F13" s="10" t="s">
        <v>95</v>
      </c>
      <c r="G13" s="11">
        <v>0</v>
      </c>
      <c r="H13" s="11">
        <v>3</v>
      </c>
      <c r="I13" s="11">
        <v>6</v>
      </c>
      <c r="J13" s="12">
        <v>116</v>
      </c>
      <c r="K13" s="11" t="s">
        <v>7</v>
      </c>
      <c r="L13" s="11" t="s">
        <v>7</v>
      </c>
      <c r="M13" s="11" t="s">
        <v>7</v>
      </c>
      <c r="N13" s="28">
        <v>1</v>
      </c>
    </row>
    <row r="14" spans="1:14" ht="12.75">
      <c r="A14" s="10" t="s">
        <v>6</v>
      </c>
      <c r="B14" s="10" t="s">
        <v>103</v>
      </c>
      <c r="C14" s="13"/>
      <c r="D14" s="10" t="s">
        <v>104</v>
      </c>
      <c r="E14" s="10" t="s">
        <v>103</v>
      </c>
      <c r="F14" s="10" t="s">
        <v>104</v>
      </c>
      <c r="G14" s="11">
        <v>1</v>
      </c>
      <c r="H14" s="11">
        <v>2</v>
      </c>
      <c r="I14" s="11">
        <v>38</v>
      </c>
      <c r="J14" s="12">
        <v>855</v>
      </c>
      <c r="K14" s="11" t="s">
        <v>8</v>
      </c>
      <c r="L14" s="11" t="s">
        <v>8</v>
      </c>
      <c r="M14" s="11" t="s">
        <v>8</v>
      </c>
      <c r="N14" s="28">
        <v>1</v>
      </c>
    </row>
    <row r="15" spans="1:14" ht="12.75">
      <c r="A15" s="10" t="s">
        <v>5</v>
      </c>
      <c r="B15" s="10" t="s">
        <v>23</v>
      </c>
      <c r="C15" s="13"/>
      <c r="D15" s="10" t="s">
        <v>24</v>
      </c>
      <c r="E15" s="10" t="s">
        <v>23</v>
      </c>
      <c r="F15" s="10" t="s">
        <v>24</v>
      </c>
      <c r="G15" s="11">
        <v>0</v>
      </c>
      <c r="H15" s="11">
        <v>1</v>
      </c>
      <c r="I15" s="11">
        <v>18</v>
      </c>
      <c r="J15" s="12">
        <v>376</v>
      </c>
      <c r="K15" s="11" t="s">
        <v>7</v>
      </c>
      <c r="L15" s="11" t="s">
        <v>7</v>
      </c>
      <c r="M15" s="11" t="s">
        <v>7</v>
      </c>
      <c r="N15" s="28">
        <v>1</v>
      </c>
    </row>
    <row r="16" spans="1:14" ht="12.75">
      <c r="A16" s="10" t="s">
        <v>5</v>
      </c>
      <c r="B16" s="13" t="s">
        <v>28</v>
      </c>
      <c r="C16" s="13" t="s">
        <v>29</v>
      </c>
      <c r="D16" s="13" t="s">
        <v>30</v>
      </c>
      <c r="E16" s="10" t="s">
        <v>31</v>
      </c>
      <c r="F16" s="10" t="s">
        <v>32</v>
      </c>
      <c r="G16" s="11">
        <v>0</v>
      </c>
      <c r="H16" s="11">
        <v>2</v>
      </c>
      <c r="I16" s="11">
        <v>6</v>
      </c>
      <c r="J16" s="12">
        <v>132</v>
      </c>
      <c r="K16" s="11" t="s">
        <v>7</v>
      </c>
      <c r="L16" s="11" t="s">
        <v>7</v>
      </c>
      <c r="M16" s="11" t="s">
        <v>8</v>
      </c>
      <c r="N16" s="28">
        <v>1</v>
      </c>
    </row>
    <row r="17" spans="1:14" ht="12.75">
      <c r="A17" s="10" t="s">
        <v>5</v>
      </c>
      <c r="B17" s="10" t="s">
        <v>41</v>
      </c>
      <c r="C17" s="13"/>
      <c r="D17" s="10" t="s">
        <v>42</v>
      </c>
      <c r="E17" s="10" t="s">
        <v>41</v>
      </c>
      <c r="F17" s="10" t="s">
        <v>42</v>
      </c>
      <c r="G17" s="11">
        <v>0</v>
      </c>
      <c r="H17" s="11">
        <v>3</v>
      </c>
      <c r="I17" s="11">
        <v>40</v>
      </c>
      <c r="J17" s="12">
        <v>971</v>
      </c>
      <c r="K17" s="11" t="s">
        <v>7</v>
      </c>
      <c r="L17" s="11" t="s">
        <v>7</v>
      </c>
      <c r="M17" s="11" t="s">
        <v>8</v>
      </c>
      <c r="N17" s="28">
        <v>2</v>
      </c>
    </row>
    <row r="18" spans="1:14" ht="12.75">
      <c r="A18" s="10" t="s">
        <v>5</v>
      </c>
      <c r="B18" s="10" t="s">
        <v>59</v>
      </c>
      <c r="C18" s="13"/>
      <c r="D18" s="10" t="s">
        <v>60</v>
      </c>
      <c r="E18" s="10" t="s">
        <v>59</v>
      </c>
      <c r="F18" s="10" t="s">
        <v>60</v>
      </c>
      <c r="G18" s="11">
        <v>0</v>
      </c>
      <c r="H18" s="11">
        <v>3</v>
      </c>
      <c r="I18" s="11">
        <v>27</v>
      </c>
      <c r="J18" s="12">
        <v>578</v>
      </c>
      <c r="K18" s="11" t="s">
        <v>7</v>
      </c>
      <c r="L18" s="11" t="s">
        <v>7</v>
      </c>
      <c r="M18" s="11" t="s">
        <v>8</v>
      </c>
      <c r="N18" s="28">
        <v>2</v>
      </c>
    </row>
    <row r="19" spans="1:14" ht="12.75">
      <c r="A19" s="10" t="s">
        <v>5</v>
      </c>
      <c r="B19" s="10" t="s">
        <v>66</v>
      </c>
      <c r="C19" s="13"/>
      <c r="D19" s="10" t="s">
        <v>67</v>
      </c>
      <c r="E19" s="10" t="s">
        <v>66</v>
      </c>
      <c r="F19" s="10" t="s">
        <v>67</v>
      </c>
      <c r="G19" s="11">
        <v>0</v>
      </c>
      <c r="H19" s="11">
        <v>3</v>
      </c>
      <c r="I19" s="11">
        <v>24</v>
      </c>
      <c r="J19" s="12">
        <v>601</v>
      </c>
      <c r="K19" s="11" t="s">
        <v>7</v>
      </c>
      <c r="L19" s="11" t="s">
        <v>8</v>
      </c>
      <c r="M19" s="11" t="s">
        <v>8</v>
      </c>
      <c r="N19" s="28">
        <v>2</v>
      </c>
    </row>
    <row r="20" spans="1:14" ht="12.75">
      <c r="A20" s="10" t="s">
        <v>5</v>
      </c>
      <c r="B20" s="10" t="s">
        <v>70</v>
      </c>
      <c r="C20" s="10" t="s">
        <v>71</v>
      </c>
      <c r="D20" s="10" t="s">
        <v>72</v>
      </c>
      <c r="E20" s="10" t="s">
        <v>70</v>
      </c>
      <c r="F20" s="10" t="s">
        <v>72</v>
      </c>
      <c r="G20" s="11">
        <v>0</v>
      </c>
      <c r="H20" s="11">
        <v>3</v>
      </c>
      <c r="I20" s="11">
        <v>21</v>
      </c>
      <c r="J20" s="12">
        <v>570</v>
      </c>
      <c r="K20" s="11" t="s">
        <v>7</v>
      </c>
      <c r="L20" s="11" t="s">
        <v>8</v>
      </c>
      <c r="M20" s="11" t="s">
        <v>8</v>
      </c>
      <c r="N20" s="28">
        <v>1</v>
      </c>
    </row>
    <row r="21" spans="1:14" ht="12.75">
      <c r="A21" s="10" t="s">
        <v>5</v>
      </c>
      <c r="B21" s="10" t="s">
        <v>75</v>
      </c>
      <c r="C21" s="13"/>
      <c r="D21" s="10" t="s">
        <v>76</v>
      </c>
      <c r="E21" s="10" t="s">
        <v>75</v>
      </c>
      <c r="F21" s="10" t="s">
        <v>76</v>
      </c>
      <c r="G21" s="11">
        <v>0</v>
      </c>
      <c r="H21" s="11">
        <v>3</v>
      </c>
      <c r="I21" s="11">
        <v>20</v>
      </c>
      <c r="J21" s="12">
        <v>445</v>
      </c>
      <c r="K21" s="11" t="s">
        <v>8</v>
      </c>
      <c r="L21" s="11" t="s">
        <v>7</v>
      </c>
      <c r="M21" s="11" t="s">
        <v>8</v>
      </c>
      <c r="N21" s="28">
        <v>1</v>
      </c>
    </row>
    <row r="22" spans="1:14" ht="12.75">
      <c r="A22" s="10" t="s">
        <v>5</v>
      </c>
      <c r="B22" s="10" t="s">
        <v>86</v>
      </c>
      <c r="C22" s="10" t="s">
        <v>71</v>
      </c>
      <c r="D22" s="10" t="s">
        <v>87</v>
      </c>
      <c r="E22" s="10" t="s">
        <v>86</v>
      </c>
      <c r="F22" s="10" t="s">
        <v>87</v>
      </c>
      <c r="G22" s="11">
        <v>0</v>
      </c>
      <c r="H22" s="11">
        <v>3</v>
      </c>
      <c r="I22" s="11">
        <v>11</v>
      </c>
      <c r="J22" s="12">
        <v>190</v>
      </c>
      <c r="K22" s="11" t="s">
        <v>8</v>
      </c>
      <c r="L22" s="11" t="s">
        <v>7</v>
      </c>
      <c r="M22" s="11" t="s">
        <v>8</v>
      </c>
      <c r="N22" s="28">
        <v>1</v>
      </c>
    </row>
    <row r="23" spans="1:14" ht="12.75">
      <c r="A23" s="10" t="s">
        <v>5</v>
      </c>
      <c r="B23" s="13" t="s">
        <v>28</v>
      </c>
      <c r="C23" s="13" t="s">
        <v>29</v>
      </c>
      <c r="D23" s="13" t="s">
        <v>30</v>
      </c>
      <c r="E23" s="10" t="s">
        <v>101</v>
      </c>
      <c r="F23" s="10" t="s">
        <v>102</v>
      </c>
      <c r="G23" s="11">
        <v>1</v>
      </c>
      <c r="H23" s="11">
        <v>1</v>
      </c>
      <c r="I23" s="11">
        <v>10</v>
      </c>
      <c r="J23" s="12">
        <v>210</v>
      </c>
      <c r="K23" s="11" t="s">
        <v>7</v>
      </c>
      <c r="L23" s="11" t="s">
        <v>7</v>
      </c>
      <c r="M23" s="11" t="s">
        <v>8</v>
      </c>
      <c r="N23" s="28">
        <v>1</v>
      </c>
    </row>
    <row r="24" spans="1:14" ht="12.75">
      <c r="A24" s="10" t="s">
        <v>5</v>
      </c>
      <c r="B24" s="10" t="s">
        <v>107</v>
      </c>
      <c r="C24" s="13"/>
      <c r="D24" s="10" t="s">
        <v>108</v>
      </c>
      <c r="E24" s="10" t="s">
        <v>107</v>
      </c>
      <c r="F24" s="10" t="s">
        <v>108</v>
      </c>
      <c r="G24" s="11">
        <v>1</v>
      </c>
      <c r="H24" s="11">
        <v>3</v>
      </c>
      <c r="I24" s="11">
        <v>36</v>
      </c>
      <c r="J24" s="12">
        <v>795</v>
      </c>
      <c r="K24" s="11" t="s">
        <v>7</v>
      </c>
      <c r="L24" s="11" t="s">
        <v>8</v>
      </c>
      <c r="M24" s="11" t="s">
        <v>8</v>
      </c>
      <c r="N24" s="28">
        <v>1</v>
      </c>
    </row>
    <row r="25" spans="1:14" ht="12.75">
      <c r="A25" s="10" t="s">
        <v>5</v>
      </c>
      <c r="B25" s="10" t="s">
        <v>113</v>
      </c>
      <c r="C25" s="13"/>
      <c r="D25" s="10" t="s">
        <v>114</v>
      </c>
      <c r="E25" s="10" t="s">
        <v>113</v>
      </c>
      <c r="F25" s="10" t="s">
        <v>114</v>
      </c>
      <c r="G25" s="11">
        <v>1</v>
      </c>
      <c r="H25" s="11">
        <v>3</v>
      </c>
      <c r="I25" s="11">
        <v>13</v>
      </c>
      <c r="J25" s="12">
        <v>332</v>
      </c>
      <c r="K25" s="11" t="s">
        <v>7</v>
      </c>
      <c r="L25" s="11" t="s">
        <v>7</v>
      </c>
      <c r="M25" s="11" t="s">
        <v>8</v>
      </c>
      <c r="N25" s="28">
        <v>1</v>
      </c>
    </row>
    <row r="26" spans="1:14" ht="12.75">
      <c r="A26" s="10" t="s">
        <v>4</v>
      </c>
      <c r="B26" s="10" t="s">
        <v>115</v>
      </c>
      <c r="C26" s="10" t="s">
        <v>71</v>
      </c>
      <c r="D26" s="10" t="s">
        <v>116</v>
      </c>
      <c r="E26" s="10" t="s">
        <v>115</v>
      </c>
      <c r="F26" s="10" t="s">
        <v>116</v>
      </c>
      <c r="G26" s="11">
        <v>1</v>
      </c>
      <c r="H26" s="11">
        <v>3</v>
      </c>
      <c r="I26" s="11">
        <v>10</v>
      </c>
      <c r="J26" s="12">
        <v>198</v>
      </c>
      <c r="K26" s="11" t="s">
        <v>8</v>
      </c>
      <c r="L26" s="11" t="s">
        <v>8</v>
      </c>
      <c r="M26" s="11" t="s">
        <v>8</v>
      </c>
      <c r="N26" s="28">
        <v>1</v>
      </c>
    </row>
    <row r="27" spans="1:14" ht="12.75">
      <c r="A27" s="10" t="s">
        <v>4</v>
      </c>
      <c r="B27" s="10" t="s">
        <v>33</v>
      </c>
      <c r="C27" s="13"/>
      <c r="D27" s="10" t="s">
        <v>34</v>
      </c>
      <c r="E27" s="10" t="s">
        <v>33</v>
      </c>
      <c r="F27" s="10" t="s">
        <v>34</v>
      </c>
      <c r="G27" s="11">
        <v>0</v>
      </c>
      <c r="H27" s="11">
        <v>3</v>
      </c>
      <c r="I27" s="11">
        <v>67</v>
      </c>
      <c r="J27" s="12">
        <v>1651</v>
      </c>
      <c r="K27" s="11" t="s">
        <v>8</v>
      </c>
      <c r="L27" s="11" t="s">
        <v>7</v>
      </c>
      <c r="M27" s="11" t="s">
        <v>8</v>
      </c>
      <c r="N27" s="28">
        <v>2</v>
      </c>
    </row>
    <row r="28" spans="1:14" ht="12.75">
      <c r="A28" s="10" t="s">
        <v>4</v>
      </c>
      <c r="B28" s="10" t="s">
        <v>35</v>
      </c>
      <c r="C28" s="13"/>
      <c r="D28" s="10" t="s">
        <v>36</v>
      </c>
      <c r="E28" s="10" t="s">
        <v>35</v>
      </c>
      <c r="F28" s="10" t="s">
        <v>36</v>
      </c>
      <c r="G28" s="11">
        <v>0</v>
      </c>
      <c r="H28" s="11">
        <v>3</v>
      </c>
      <c r="I28" s="11">
        <v>51</v>
      </c>
      <c r="J28" s="12">
        <v>1310</v>
      </c>
      <c r="K28" s="11" t="s">
        <v>7</v>
      </c>
      <c r="L28" s="11" t="s">
        <v>7</v>
      </c>
      <c r="M28" s="11" t="s">
        <v>7</v>
      </c>
      <c r="N28" s="28">
        <v>2</v>
      </c>
    </row>
    <row r="29" spans="1:14" ht="12.75">
      <c r="A29" s="10" t="s">
        <v>4</v>
      </c>
      <c r="B29" s="10" t="s">
        <v>51</v>
      </c>
      <c r="C29" s="13"/>
      <c r="D29" s="10" t="s">
        <v>52</v>
      </c>
      <c r="E29" s="10" t="s">
        <v>51</v>
      </c>
      <c r="F29" s="10" t="s">
        <v>52</v>
      </c>
      <c r="G29" s="11">
        <v>0</v>
      </c>
      <c r="H29" s="11">
        <v>3</v>
      </c>
      <c r="I29" s="11">
        <v>32</v>
      </c>
      <c r="J29" s="12">
        <v>711</v>
      </c>
      <c r="K29" s="11" t="s">
        <v>8</v>
      </c>
      <c r="L29" s="11" t="s">
        <v>8</v>
      </c>
      <c r="M29" s="11" t="s">
        <v>8</v>
      </c>
      <c r="N29" s="28">
        <v>2</v>
      </c>
    </row>
    <row r="30" spans="1:14" ht="12.75">
      <c r="A30" s="10" t="s">
        <v>4</v>
      </c>
      <c r="B30" s="10" t="s">
        <v>61</v>
      </c>
      <c r="C30" s="13"/>
      <c r="D30" s="10" t="s">
        <v>62</v>
      </c>
      <c r="E30" s="10" t="s">
        <v>61</v>
      </c>
      <c r="F30" s="10" t="s">
        <v>62</v>
      </c>
      <c r="G30" s="11">
        <v>0</v>
      </c>
      <c r="H30" s="11">
        <v>3</v>
      </c>
      <c r="I30" s="11">
        <v>26</v>
      </c>
      <c r="J30" s="12">
        <v>537</v>
      </c>
      <c r="K30" s="11" t="s">
        <v>8</v>
      </c>
      <c r="L30" s="11" t="s">
        <v>8</v>
      </c>
      <c r="M30" s="11" t="s">
        <v>8</v>
      </c>
      <c r="N30" s="28">
        <v>2</v>
      </c>
    </row>
    <row r="31" spans="1:14" ht="12.75" customHeight="1">
      <c r="A31" s="10" t="s">
        <v>4</v>
      </c>
      <c r="B31" s="10" t="s">
        <v>65</v>
      </c>
      <c r="C31" s="13"/>
      <c r="D31" s="10" t="s">
        <v>34</v>
      </c>
      <c r="E31" s="10" t="s">
        <v>65</v>
      </c>
      <c r="F31" s="10" t="s">
        <v>34</v>
      </c>
      <c r="G31" s="11">
        <v>0</v>
      </c>
      <c r="H31" s="11">
        <v>3</v>
      </c>
      <c r="I31" s="11">
        <v>25</v>
      </c>
      <c r="J31" s="12">
        <v>555</v>
      </c>
      <c r="K31" s="11" t="s">
        <v>8</v>
      </c>
      <c r="L31" s="11" t="s">
        <v>7</v>
      </c>
      <c r="M31" s="11" t="s">
        <v>7</v>
      </c>
      <c r="N31" s="28">
        <v>2</v>
      </c>
    </row>
    <row r="32" spans="1:14" ht="12.75">
      <c r="A32" s="10" t="s">
        <v>4</v>
      </c>
      <c r="B32" s="10" t="s">
        <v>81</v>
      </c>
      <c r="C32" s="13"/>
      <c r="D32" s="10" t="s">
        <v>82</v>
      </c>
      <c r="E32" s="10" t="s">
        <v>81</v>
      </c>
      <c r="F32" s="10" t="s">
        <v>83</v>
      </c>
      <c r="G32" s="11">
        <v>0</v>
      </c>
      <c r="H32" s="11">
        <v>3</v>
      </c>
      <c r="I32" s="11">
        <v>15</v>
      </c>
      <c r="J32" s="12">
        <v>289</v>
      </c>
      <c r="K32" s="11" t="s">
        <v>7</v>
      </c>
      <c r="L32" s="11" t="s">
        <v>7</v>
      </c>
      <c r="M32" s="11" t="s">
        <v>7</v>
      </c>
      <c r="N32" s="28">
        <v>1</v>
      </c>
    </row>
    <row r="33" spans="1:14" ht="12.75">
      <c r="A33" s="10" t="s">
        <v>4</v>
      </c>
      <c r="B33" s="10" t="s">
        <v>111</v>
      </c>
      <c r="C33" s="13"/>
      <c r="D33" s="10" t="s">
        <v>112</v>
      </c>
      <c r="E33" s="10" t="s">
        <v>111</v>
      </c>
      <c r="F33" s="10" t="s">
        <v>112</v>
      </c>
      <c r="G33" s="11">
        <v>1</v>
      </c>
      <c r="H33" s="11">
        <v>3</v>
      </c>
      <c r="I33" s="11">
        <v>26</v>
      </c>
      <c r="J33" s="12">
        <v>592</v>
      </c>
      <c r="K33" s="11" t="s">
        <v>8</v>
      </c>
      <c r="L33" s="11" t="s">
        <v>8</v>
      </c>
      <c r="M33" s="11" t="s">
        <v>8</v>
      </c>
      <c r="N33" s="28">
        <v>1</v>
      </c>
    </row>
    <row r="34" spans="1:14" ht="12.75">
      <c r="A34" s="10" t="s">
        <v>0</v>
      </c>
      <c r="B34" s="10" t="s">
        <v>19</v>
      </c>
      <c r="C34" s="13"/>
      <c r="D34" s="10" t="s">
        <v>20</v>
      </c>
      <c r="E34" s="10" t="s">
        <v>19</v>
      </c>
      <c r="F34" s="10" t="s">
        <v>20</v>
      </c>
      <c r="G34" s="11">
        <v>0</v>
      </c>
      <c r="H34" s="11">
        <v>1</v>
      </c>
      <c r="I34" s="11">
        <v>37</v>
      </c>
      <c r="J34" s="12">
        <v>855</v>
      </c>
      <c r="K34" s="11" t="s">
        <v>7</v>
      </c>
      <c r="L34" s="11" t="s">
        <v>7</v>
      </c>
      <c r="M34" s="11" t="s">
        <v>8</v>
      </c>
      <c r="N34" s="28">
        <v>1</v>
      </c>
    </row>
    <row r="35" spans="1:14" ht="12.75">
      <c r="A35" s="10" t="s">
        <v>0</v>
      </c>
      <c r="B35" s="10" t="s">
        <v>21</v>
      </c>
      <c r="C35" s="13"/>
      <c r="D35" s="10" t="s">
        <v>22</v>
      </c>
      <c r="E35" s="10" t="s">
        <v>21</v>
      </c>
      <c r="F35" s="10" t="s">
        <v>22</v>
      </c>
      <c r="G35" s="11">
        <v>0</v>
      </c>
      <c r="H35" s="11">
        <v>1</v>
      </c>
      <c r="I35" s="11">
        <v>30</v>
      </c>
      <c r="J35" s="12">
        <v>658</v>
      </c>
      <c r="K35" s="11" t="s">
        <v>7</v>
      </c>
      <c r="L35" s="11" t="s">
        <v>8</v>
      </c>
      <c r="M35" s="11" t="s">
        <v>8</v>
      </c>
      <c r="N35" s="28">
        <v>1</v>
      </c>
    </row>
    <row r="36" spans="1:14" ht="12.75">
      <c r="A36" s="10" t="s">
        <v>0</v>
      </c>
      <c r="B36" s="10" t="s">
        <v>37</v>
      </c>
      <c r="C36" s="13"/>
      <c r="D36" s="10" t="s">
        <v>38</v>
      </c>
      <c r="E36" s="10" t="s">
        <v>37</v>
      </c>
      <c r="F36" s="10" t="s">
        <v>38</v>
      </c>
      <c r="G36" s="11">
        <v>0</v>
      </c>
      <c r="H36" s="11">
        <v>3</v>
      </c>
      <c r="I36" s="11">
        <v>47</v>
      </c>
      <c r="J36" s="12">
        <v>1017</v>
      </c>
      <c r="K36" s="11" t="s">
        <v>7</v>
      </c>
      <c r="L36" s="11" t="s">
        <v>8</v>
      </c>
      <c r="M36" s="11" t="s">
        <v>8</v>
      </c>
      <c r="N36" s="28">
        <v>2</v>
      </c>
    </row>
    <row r="37" spans="1:14" ht="12.75">
      <c r="A37" s="10" t="s">
        <v>0</v>
      </c>
      <c r="B37" s="10" t="s">
        <v>39</v>
      </c>
      <c r="C37" s="13"/>
      <c r="D37" s="10" t="s">
        <v>40</v>
      </c>
      <c r="E37" s="10" t="s">
        <v>39</v>
      </c>
      <c r="F37" s="10" t="s">
        <v>40</v>
      </c>
      <c r="G37" s="11">
        <v>0</v>
      </c>
      <c r="H37" s="11">
        <v>3</v>
      </c>
      <c r="I37" s="11">
        <v>44</v>
      </c>
      <c r="J37" s="12">
        <v>1049</v>
      </c>
      <c r="K37" s="11" t="s">
        <v>8</v>
      </c>
      <c r="L37" s="11" t="s">
        <v>8</v>
      </c>
      <c r="M37" s="11" t="s">
        <v>8</v>
      </c>
      <c r="N37" s="28">
        <v>2</v>
      </c>
    </row>
    <row r="38" spans="1:14" ht="12.75">
      <c r="A38" s="10" t="s">
        <v>0</v>
      </c>
      <c r="B38" s="10" t="s">
        <v>43</v>
      </c>
      <c r="C38" s="13"/>
      <c r="D38" s="10" t="s">
        <v>44</v>
      </c>
      <c r="E38" s="10" t="s">
        <v>43</v>
      </c>
      <c r="F38" s="10" t="s">
        <v>44</v>
      </c>
      <c r="G38" s="11">
        <v>0</v>
      </c>
      <c r="H38" s="11">
        <v>3</v>
      </c>
      <c r="I38" s="11">
        <v>38</v>
      </c>
      <c r="J38" s="12">
        <v>804</v>
      </c>
      <c r="K38" s="11" t="s">
        <v>7</v>
      </c>
      <c r="L38" s="11" t="s">
        <v>7</v>
      </c>
      <c r="M38" s="11" t="s">
        <v>8</v>
      </c>
      <c r="N38" s="28">
        <v>2</v>
      </c>
    </row>
    <row r="39" spans="1:14" ht="12.75">
      <c r="A39" s="10" t="s">
        <v>0</v>
      </c>
      <c r="B39" s="10" t="s">
        <v>45</v>
      </c>
      <c r="C39" s="13"/>
      <c r="D39" s="10" t="s">
        <v>46</v>
      </c>
      <c r="E39" s="10" t="s">
        <v>45</v>
      </c>
      <c r="F39" s="10" t="s">
        <v>46</v>
      </c>
      <c r="G39" s="11">
        <v>0</v>
      </c>
      <c r="H39" s="11">
        <v>3</v>
      </c>
      <c r="I39" s="11">
        <v>36</v>
      </c>
      <c r="J39" s="12">
        <v>839</v>
      </c>
      <c r="K39" s="11" t="s">
        <v>7</v>
      </c>
      <c r="L39" s="11" t="s">
        <v>8</v>
      </c>
      <c r="M39" s="11" t="s">
        <v>8</v>
      </c>
      <c r="N39" s="28">
        <v>2</v>
      </c>
    </row>
    <row r="40" spans="1:14" ht="12.75">
      <c r="A40" s="10" t="s">
        <v>0</v>
      </c>
      <c r="B40" s="10" t="s">
        <v>49</v>
      </c>
      <c r="C40" s="13"/>
      <c r="D40" s="10" t="s">
        <v>50</v>
      </c>
      <c r="E40" s="10" t="s">
        <v>49</v>
      </c>
      <c r="F40" s="10" t="s">
        <v>50</v>
      </c>
      <c r="G40" s="11">
        <v>0</v>
      </c>
      <c r="H40" s="11">
        <v>3</v>
      </c>
      <c r="I40" s="11">
        <v>33</v>
      </c>
      <c r="J40" s="12">
        <v>686</v>
      </c>
      <c r="K40" s="11" t="s">
        <v>8</v>
      </c>
      <c r="L40" s="11" t="s">
        <v>7</v>
      </c>
      <c r="M40" s="11" t="s">
        <v>8</v>
      </c>
      <c r="N40" s="28">
        <v>2</v>
      </c>
    </row>
    <row r="41" spans="1:14" ht="12.75">
      <c r="A41" s="10" t="s">
        <v>0</v>
      </c>
      <c r="B41" s="10" t="s">
        <v>63</v>
      </c>
      <c r="C41" s="13"/>
      <c r="D41" s="10" t="s">
        <v>64</v>
      </c>
      <c r="E41" s="10" t="s">
        <v>63</v>
      </c>
      <c r="F41" s="10" t="s">
        <v>64</v>
      </c>
      <c r="G41" s="11">
        <v>0</v>
      </c>
      <c r="H41" s="11">
        <v>3</v>
      </c>
      <c r="I41" s="11">
        <v>26</v>
      </c>
      <c r="J41" s="12">
        <v>468</v>
      </c>
      <c r="K41" s="11" t="s">
        <v>7</v>
      </c>
      <c r="L41" s="11" t="s">
        <v>7</v>
      </c>
      <c r="M41" s="11" t="s">
        <v>7</v>
      </c>
      <c r="N41" s="28">
        <v>2</v>
      </c>
    </row>
    <row r="42" spans="1:14" ht="12.75">
      <c r="A42" s="10" t="s">
        <v>0</v>
      </c>
      <c r="B42" s="10" t="s">
        <v>84</v>
      </c>
      <c r="C42" s="13"/>
      <c r="D42" s="10" t="s">
        <v>85</v>
      </c>
      <c r="E42" s="10" t="s">
        <v>84</v>
      </c>
      <c r="F42" s="10" t="s">
        <v>85</v>
      </c>
      <c r="G42" s="11">
        <v>0</v>
      </c>
      <c r="H42" s="11">
        <v>3</v>
      </c>
      <c r="I42" s="11">
        <v>11</v>
      </c>
      <c r="J42" s="12">
        <v>244</v>
      </c>
      <c r="K42" s="11" t="s">
        <v>7</v>
      </c>
      <c r="L42" s="11" t="s">
        <v>7</v>
      </c>
      <c r="M42" s="11" t="s">
        <v>7</v>
      </c>
      <c r="N42" s="28">
        <v>1</v>
      </c>
    </row>
    <row r="43" spans="1:14" ht="12.75">
      <c r="A43" s="10" t="s">
        <v>0</v>
      </c>
      <c r="B43" s="10" t="s">
        <v>105</v>
      </c>
      <c r="C43" s="13"/>
      <c r="D43" s="10" t="s">
        <v>106</v>
      </c>
      <c r="E43" s="10" t="s">
        <v>105</v>
      </c>
      <c r="F43" s="10" t="s">
        <v>106</v>
      </c>
      <c r="G43" s="11">
        <v>1</v>
      </c>
      <c r="H43" s="11">
        <v>3</v>
      </c>
      <c r="I43" s="11">
        <v>51</v>
      </c>
      <c r="J43" s="12">
        <v>1127</v>
      </c>
      <c r="K43" s="11" t="s">
        <v>7</v>
      </c>
      <c r="L43" s="11" t="s">
        <v>7</v>
      </c>
      <c r="M43" s="11" t="s">
        <v>7</v>
      </c>
      <c r="N43" s="28">
        <v>2</v>
      </c>
    </row>
    <row r="44" spans="1:14" ht="12.75">
      <c r="A44" s="10" t="s">
        <v>0</v>
      </c>
      <c r="B44" s="10" t="s">
        <v>109</v>
      </c>
      <c r="C44" s="13"/>
      <c r="D44" s="10" t="s">
        <v>110</v>
      </c>
      <c r="E44" s="10" t="s">
        <v>109</v>
      </c>
      <c r="F44" s="10" t="s">
        <v>110</v>
      </c>
      <c r="G44" s="11">
        <v>1</v>
      </c>
      <c r="H44" s="11">
        <v>3</v>
      </c>
      <c r="I44" s="11">
        <v>34</v>
      </c>
      <c r="J44" s="12">
        <v>780</v>
      </c>
      <c r="K44" s="11" t="s">
        <v>7</v>
      </c>
      <c r="L44" s="11" t="s">
        <v>7</v>
      </c>
      <c r="M44" s="11" t="s">
        <v>8</v>
      </c>
      <c r="N44" s="28">
        <v>1</v>
      </c>
    </row>
    <row r="45" ht="12.75">
      <c r="N45" s="29">
        <f>SUM(N2:N44)</f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="75" zoomScaleNormal="75" zoomScalePageLayoutView="0" workbookViewId="0" topLeftCell="A13">
      <selection activeCell="N28" sqref="N28"/>
    </sheetView>
  </sheetViews>
  <sheetFormatPr defaultColWidth="9.140625" defaultRowHeight="12.75"/>
  <cols>
    <col min="1" max="2" width="11.57421875" style="1" customWidth="1"/>
    <col min="3" max="3" width="21.7109375" style="1" bestFit="1" customWidth="1"/>
    <col min="4" max="4" width="33.00390625" style="1" customWidth="1"/>
    <col min="5" max="5" width="14.28125" style="1" bestFit="1" customWidth="1"/>
    <col min="6" max="6" width="28.8515625" style="1" customWidth="1"/>
    <col min="7" max="7" width="5.00390625" style="2" bestFit="1" customWidth="1"/>
    <col min="8" max="8" width="5.57421875" style="2" customWidth="1"/>
    <col min="9" max="9" width="5.8515625" style="2" customWidth="1"/>
    <col min="10" max="10" width="5.7109375" style="4" customWidth="1"/>
    <col min="11" max="11" width="6.00390625" style="2" customWidth="1"/>
    <col min="12" max="13" width="5.421875" style="2" customWidth="1"/>
    <col min="14" max="14" width="9.140625" style="2" customWidth="1"/>
    <col min="15" max="16384" width="9.140625" style="1" customWidth="1"/>
  </cols>
  <sheetData>
    <row r="1" spans="1:14" s="3" customFormat="1" ht="42" customHeight="1">
      <c r="A1" s="5" t="s">
        <v>9</v>
      </c>
      <c r="B1" s="6" t="s">
        <v>10</v>
      </c>
      <c r="C1" s="7" t="s">
        <v>11</v>
      </c>
      <c r="D1" s="7" t="s">
        <v>12</v>
      </c>
      <c r="E1" s="6" t="s">
        <v>13</v>
      </c>
      <c r="F1" s="5" t="s">
        <v>14</v>
      </c>
      <c r="G1" s="6" t="s">
        <v>15</v>
      </c>
      <c r="H1" s="6" t="s">
        <v>1</v>
      </c>
      <c r="I1" s="5" t="s">
        <v>2</v>
      </c>
      <c r="J1" s="8" t="s">
        <v>3</v>
      </c>
      <c r="K1" s="9" t="s">
        <v>16</v>
      </c>
      <c r="L1" s="9" t="s">
        <v>17</v>
      </c>
      <c r="M1" s="9" t="s">
        <v>18</v>
      </c>
      <c r="N1" s="20" t="s">
        <v>155</v>
      </c>
    </row>
    <row r="2" spans="1:14" s="3" customFormat="1" ht="12.75">
      <c r="A2" s="24" t="s">
        <v>0</v>
      </c>
      <c r="B2" s="24" t="s">
        <v>96</v>
      </c>
      <c r="C2" s="24" t="s">
        <v>97</v>
      </c>
      <c r="D2" s="24" t="s">
        <v>98</v>
      </c>
      <c r="E2" s="24" t="s">
        <v>96</v>
      </c>
      <c r="F2" s="24" t="s">
        <v>98</v>
      </c>
      <c r="G2" s="25">
        <v>0</v>
      </c>
      <c r="H2" s="25">
        <v>3</v>
      </c>
      <c r="I2" s="25">
        <v>5</v>
      </c>
      <c r="J2" s="26">
        <v>64</v>
      </c>
      <c r="K2" s="25" t="s">
        <v>8</v>
      </c>
      <c r="L2" s="25" t="s">
        <v>8</v>
      </c>
      <c r="M2" s="25" t="s">
        <v>8</v>
      </c>
      <c r="N2" s="27">
        <v>1</v>
      </c>
    </row>
    <row r="3" spans="1:14" ht="12.75">
      <c r="A3" s="10" t="s">
        <v>6</v>
      </c>
      <c r="B3" s="10" t="s">
        <v>25</v>
      </c>
      <c r="C3" s="10" t="s">
        <v>26</v>
      </c>
      <c r="D3" s="10" t="s">
        <v>27</v>
      </c>
      <c r="E3" s="10" t="s">
        <v>25</v>
      </c>
      <c r="F3" s="10" t="s">
        <v>27</v>
      </c>
      <c r="G3" s="11">
        <v>0</v>
      </c>
      <c r="H3" s="11">
        <v>1</v>
      </c>
      <c r="I3" s="11">
        <v>0</v>
      </c>
      <c r="J3" s="12">
        <v>0</v>
      </c>
      <c r="K3" s="11" t="s">
        <v>7</v>
      </c>
      <c r="L3" s="11" t="s">
        <v>7</v>
      </c>
      <c r="M3" s="11" t="s">
        <v>7</v>
      </c>
      <c r="N3" s="2">
        <v>1</v>
      </c>
    </row>
    <row r="4" spans="1:14" ht="12.75">
      <c r="A4" s="10" t="s">
        <v>6</v>
      </c>
      <c r="B4" s="10" t="s">
        <v>47</v>
      </c>
      <c r="C4" s="13"/>
      <c r="D4" s="10" t="s">
        <v>48</v>
      </c>
      <c r="E4" s="10" t="s">
        <v>47</v>
      </c>
      <c r="F4" s="10" t="s">
        <v>48</v>
      </c>
      <c r="G4" s="11">
        <v>0</v>
      </c>
      <c r="H4" s="11">
        <v>3</v>
      </c>
      <c r="I4" s="11">
        <v>36</v>
      </c>
      <c r="J4" s="12">
        <v>704</v>
      </c>
      <c r="K4" s="11" t="s">
        <v>7</v>
      </c>
      <c r="L4" s="11" t="s">
        <v>7</v>
      </c>
      <c r="M4" s="11" t="s">
        <v>8</v>
      </c>
      <c r="N4" s="2">
        <v>2</v>
      </c>
    </row>
    <row r="5" spans="1:14" ht="12.75">
      <c r="A5" s="10" t="s">
        <v>6</v>
      </c>
      <c r="B5" s="10" t="s">
        <v>53</v>
      </c>
      <c r="C5" s="13"/>
      <c r="D5" s="10" t="s">
        <v>54</v>
      </c>
      <c r="E5" s="10" t="s">
        <v>53</v>
      </c>
      <c r="F5" s="10" t="s">
        <v>54</v>
      </c>
      <c r="G5" s="11">
        <v>0</v>
      </c>
      <c r="H5" s="11">
        <v>3</v>
      </c>
      <c r="I5" s="11">
        <v>31</v>
      </c>
      <c r="J5" s="12">
        <v>614</v>
      </c>
      <c r="K5" s="11" t="s">
        <v>8</v>
      </c>
      <c r="L5" s="11" t="s">
        <v>8</v>
      </c>
      <c r="M5" s="11" t="s">
        <v>8</v>
      </c>
      <c r="N5" s="2">
        <v>2</v>
      </c>
    </row>
    <row r="6" spans="1:14" ht="12.75">
      <c r="A6" s="10" t="s">
        <v>6</v>
      </c>
      <c r="B6" s="10" t="s">
        <v>55</v>
      </c>
      <c r="C6" s="13"/>
      <c r="D6" s="10" t="s">
        <v>56</v>
      </c>
      <c r="E6" s="10" t="s">
        <v>55</v>
      </c>
      <c r="F6" s="10" t="s">
        <v>56</v>
      </c>
      <c r="G6" s="11">
        <v>0</v>
      </c>
      <c r="H6" s="11">
        <v>3</v>
      </c>
      <c r="I6" s="11">
        <v>29</v>
      </c>
      <c r="J6" s="12">
        <v>686</v>
      </c>
      <c r="K6" s="11" t="s">
        <v>7</v>
      </c>
      <c r="L6" s="11" t="s">
        <v>8</v>
      </c>
      <c r="M6" s="11" t="s">
        <v>8</v>
      </c>
      <c r="N6" s="2">
        <v>2</v>
      </c>
    </row>
    <row r="7" spans="1:14" ht="12.75">
      <c r="A7" s="10" t="s">
        <v>6</v>
      </c>
      <c r="B7" s="10" t="s">
        <v>57</v>
      </c>
      <c r="C7" s="13"/>
      <c r="D7" s="10" t="s">
        <v>58</v>
      </c>
      <c r="E7" s="10" t="s">
        <v>57</v>
      </c>
      <c r="F7" s="10" t="s">
        <v>58</v>
      </c>
      <c r="G7" s="11">
        <v>0</v>
      </c>
      <c r="H7" s="11">
        <v>3</v>
      </c>
      <c r="I7" s="11">
        <v>28</v>
      </c>
      <c r="J7" s="12">
        <v>506</v>
      </c>
      <c r="K7" s="11" t="s">
        <v>7</v>
      </c>
      <c r="L7" s="11" t="s">
        <v>7</v>
      </c>
      <c r="M7" s="11" t="s">
        <v>7</v>
      </c>
      <c r="N7" s="28">
        <v>2</v>
      </c>
    </row>
    <row r="8" spans="1:14" ht="12.75">
      <c r="A8" s="10" t="s">
        <v>6</v>
      </c>
      <c r="B8" s="10" t="s">
        <v>68</v>
      </c>
      <c r="C8" s="13"/>
      <c r="D8" s="10" t="s">
        <v>69</v>
      </c>
      <c r="E8" s="10" t="s">
        <v>68</v>
      </c>
      <c r="F8" s="10" t="s">
        <v>69</v>
      </c>
      <c r="G8" s="11">
        <v>0</v>
      </c>
      <c r="H8" s="11">
        <v>3</v>
      </c>
      <c r="I8" s="11">
        <v>23</v>
      </c>
      <c r="J8" s="12">
        <v>558</v>
      </c>
      <c r="K8" s="11" t="s">
        <v>8</v>
      </c>
      <c r="L8" s="11" t="s">
        <v>8</v>
      </c>
      <c r="M8" s="11" t="s">
        <v>8</v>
      </c>
      <c r="N8" s="28">
        <v>1</v>
      </c>
    </row>
    <row r="9" spans="1:14" ht="12.75">
      <c r="A9" s="10" t="s">
        <v>6</v>
      </c>
      <c r="B9" s="10" t="s">
        <v>73</v>
      </c>
      <c r="C9" s="13"/>
      <c r="D9" s="10" t="s">
        <v>74</v>
      </c>
      <c r="E9" s="10" t="s">
        <v>73</v>
      </c>
      <c r="F9" s="10" t="s">
        <v>74</v>
      </c>
      <c r="G9" s="11">
        <v>0</v>
      </c>
      <c r="H9" s="11">
        <v>3</v>
      </c>
      <c r="I9" s="11">
        <v>21</v>
      </c>
      <c r="J9" s="12">
        <v>399</v>
      </c>
      <c r="K9" s="11" t="s">
        <v>7</v>
      </c>
      <c r="L9" s="11" t="s">
        <v>8</v>
      </c>
      <c r="M9" s="11" t="s">
        <v>8</v>
      </c>
      <c r="N9" s="28">
        <v>1</v>
      </c>
    </row>
    <row r="10" spans="1:14" ht="12.75">
      <c r="A10" s="10" t="s">
        <v>6</v>
      </c>
      <c r="B10" s="10" t="s">
        <v>77</v>
      </c>
      <c r="C10" s="13"/>
      <c r="D10" s="10" t="s">
        <v>78</v>
      </c>
      <c r="E10" s="10" t="s">
        <v>77</v>
      </c>
      <c r="F10" s="10" t="s">
        <v>78</v>
      </c>
      <c r="G10" s="11">
        <v>0</v>
      </c>
      <c r="H10" s="11">
        <v>3</v>
      </c>
      <c r="I10" s="11">
        <v>16</v>
      </c>
      <c r="J10" s="12">
        <v>311</v>
      </c>
      <c r="K10" s="11" t="s">
        <v>7</v>
      </c>
      <c r="L10" s="11" t="s">
        <v>7</v>
      </c>
      <c r="M10" s="11" t="s">
        <v>8</v>
      </c>
      <c r="N10" s="28">
        <v>1</v>
      </c>
    </row>
    <row r="11" spans="1:14" ht="12.75">
      <c r="A11" s="10" t="s">
        <v>6</v>
      </c>
      <c r="B11" s="10" t="s">
        <v>79</v>
      </c>
      <c r="C11" s="10" t="s">
        <v>71</v>
      </c>
      <c r="D11" s="10" t="s">
        <v>80</v>
      </c>
      <c r="E11" s="10" t="s">
        <v>79</v>
      </c>
      <c r="F11" s="10" t="s">
        <v>80</v>
      </c>
      <c r="G11" s="11">
        <v>0</v>
      </c>
      <c r="H11" s="11">
        <v>3</v>
      </c>
      <c r="I11" s="11">
        <v>15</v>
      </c>
      <c r="J11" s="12">
        <v>311</v>
      </c>
      <c r="K11" s="11" t="s">
        <v>7</v>
      </c>
      <c r="L11" s="11" t="s">
        <v>7</v>
      </c>
      <c r="M11" s="11" t="s">
        <v>8</v>
      </c>
      <c r="N11" s="28">
        <v>1</v>
      </c>
    </row>
    <row r="12" spans="1:14" ht="12.75">
      <c r="A12" s="10" t="s">
        <v>6</v>
      </c>
      <c r="B12" s="13" t="s">
        <v>88</v>
      </c>
      <c r="C12" s="13" t="s">
        <v>29</v>
      </c>
      <c r="D12" s="13" t="s">
        <v>89</v>
      </c>
      <c r="E12" s="10" t="s">
        <v>90</v>
      </c>
      <c r="F12" s="10" t="s">
        <v>91</v>
      </c>
      <c r="G12" s="11">
        <v>0</v>
      </c>
      <c r="H12" s="11">
        <v>3</v>
      </c>
      <c r="I12" s="11">
        <v>10</v>
      </c>
      <c r="J12" s="12">
        <v>200</v>
      </c>
      <c r="K12" s="11" t="s">
        <v>8</v>
      </c>
      <c r="L12" s="11" t="s">
        <v>7</v>
      </c>
      <c r="M12" s="11" t="s">
        <v>8</v>
      </c>
      <c r="N12" s="28">
        <v>1</v>
      </c>
    </row>
    <row r="13" spans="1:14" ht="12.75">
      <c r="A13" s="10" t="s">
        <v>6</v>
      </c>
      <c r="B13" s="13" t="s">
        <v>92</v>
      </c>
      <c r="C13" s="13" t="s">
        <v>29</v>
      </c>
      <c r="D13" s="13" t="s">
        <v>93</v>
      </c>
      <c r="E13" s="10" t="s">
        <v>94</v>
      </c>
      <c r="F13" s="10" t="s">
        <v>95</v>
      </c>
      <c r="G13" s="11">
        <v>0</v>
      </c>
      <c r="H13" s="11">
        <v>3</v>
      </c>
      <c r="I13" s="11">
        <v>6</v>
      </c>
      <c r="J13" s="12">
        <v>116</v>
      </c>
      <c r="K13" s="11" t="s">
        <v>7</v>
      </c>
      <c r="L13" s="11" t="s">
        <v>7</v>
      </c>
      <c r="M13" s="11" t="s">
        <v>7</v>
      </c>
      <c r="N13" s="28">
        <v>1</v>
      </c>
    </row>
    <row r="14" spans="1:14" ht="12.75">
      <c r="A14" s="10" t="s">
        <v>6</v>
      </c>
      <c r="B14" s="10" t="s">
        <v>103</v>
      </c>
      <c r="C14" s="13"/>
      <c r="D14" s="10" t="s">
        <v>104</v>
      </c>
      <c r="E14" s="10" t="s">
        <v>103</v>
      </c>
      <c r="F14" s="10" t="s">
        <v>104</v>
      </c>
      <c r="G14" s="11">
        <v>1</v>
      </c>
      <c r="H14" s="11">
        <v>2</v>
      </c>
      <c r="I14" s="11">
        <v>38</v>
      </c>
      <c r="J14" s="12">
        <v>855</v>
      </c>
      <c r="K14" s="11" t="s">
        <v>8</v>
      </c>
      <c r="L14" s="11" t="s">
        <v>8</v>
      </c>
      <c r="M14" s="11" t="s">
        <v>8</v>
      </c>
      <c r="N14" s="28">
        <v>1</v>
      </c>
    </row>
    <row r="15" spans="1:14" ht="12.75">
      <c r="A15" s="10" t="s">
        <v>5</v>
      </c>
      <c r="B15" s="10" t="s">
        <v>23</v>
      </c>
      <c r="C15" s="13"/>
      <c r="D15" s="10" t="s">
        <v>24</v>
      </c>
      <c r="E15" s="10" t="s">
        <v>23</v>
      </c>
      <c r="F15" s="10" t="s">
        <v>24</v>
      </c>
      <c r="G15" s="11">
        <v>0</v>
      </c>
      <c r="H15" s="11">
        <v>1</v>
      </c>
      <c r="I15" s="11">
        <v>18</v>
      </c>
      <c r="J15" s="12">
        <v>376</v>
      </c>
      <c r="K15" s="11" t="s">
        <v>7</v>
      </c>
      <c r="L15" s="11" t="s">
        <v>7</v>
      </c>
      <c r="M15" s="11" t="s">
        <v>7</v>
      </c>
      <c r="N15" s="28">
        <v>1</v>
      </c>
    </row>
    <row r="16" spans="1:14" ht="12.75">
      <c r="A16" s="10" t="s">
        <v>5</v>
      </c>
      <c r="B16" s="13" t="s">
        <v>28</v>
      </c>
      <c r="C16" s="13" t="s">
        <v>29</v>
      </c>
      <c r="D16" s="13" t="s">
        <v>30</v>
      </c>
      <c r="E16" s="10" t="s">
        <v>31</v>
      </c>
      <c r="F16" s="10" t="s">
        <v>32</v>
      </c>
      <c r="G16" s="11">
        <v>0</v>
      </c>
      <c r="H16" s="11">
        <v>2</v>
      </c>
      <c r="I16" s="11">
        <v>6</v>
      </c>
      <c r="J16" s="12">
        <v>132</v>
      </c>
      <c r="K16" s="11" t="s">
        <v>7</v>
      </c>
      <c r="L16" s="11" t="s">
        <v>7</v>
      </c>
      <c r="M16" s="11" t="s">
        <v>8</v>
      </c>
      <c r="N16" s="28">
        <v>1</v>
      </c>
    </row>
    <row r="17" spans="1:14" ht="12.75">
      <c r="A17" s="10" t="s">
        <v>5</v>
      </c>
      <c r="B17" s="10" t="s">
        <v>41</v>
      </c>
      <c r="C17" s="13"/>
      <c r="D17" s="10" t="s">
        <v>42</v>
      </c>
      <c r="E17" s="10" t="s">
        <v>41</v>
      </c>
      <c r="F17" s="10" t="s">
        <v>42</v>
      </c>
      <c r="G17" s="11">
        <v>0</v>
      </c>
      <c r="H17" s="11">
        <v>3</v>
      </c>
      <c r="I17" s="11">
        <v>40</v>
      </c>
      <c r="J17" s="12">
        <v>971</v>
      </c>
      <c r="K17" s="11" t="s">
        <v>7</v>
      </c>
      <c r="L17" s="11" t="s">
        <v>7</v>
      </c>
      <c r="M17" s="11" t="s">
        <v>8</v>
      </c>
      <c r="N17" s="28">
        <v>2</v>
      </c>
    </row>
    <row r="18" spans="1:14" ht="12.75">
      <c r="A18" s="10" t="s">
        <v>5</v>
      </c>
      <c r="B18" s="10" t="s">
        <v>59</v>
      </c>
      <c r="C18" s="13"/>
      <c r="D18" s="10" t="s">
        <v>60</v>
      </c>
      <c r="E18" s="10" t="s">
        <v>59</v>
      </c>
      <c r="F18" s="10" t="s">
        <v>60</v>
      </c>
      <c r="G18" s="11">
        <v>0</v>
      </c>
      <c r="H18" s="11">
        <v>3</v>
      </c>
      <c r="I18" s="11">
        <v>27</v>
      </c>
      <c r="J18" s="12">
        <v>578</v>
      </c>
      <c r="K18" s="11" t="s">
        <v>7</v>
      </c>
      <c r="L18" s="11" t="s">
        <v>7</v>
      </c>
      <c r="M18" s="11" t="s">
        <v>8</v>
      </c>
      <c r="N18" s="28">
        <v>2</v>
      </c>
    </row>
    <row r="19" spans="1:14" ht="12.75">
      <c r="A19" s="10" t="s">
        <v>5</v>
      </c>
      <c r="B19" s="10" t="s">
        <v>66</v>
      </c>
      <c r="C19" s="13"/>
      <c r="D19" s="10" t="s">
        <v>67</v>
      </c>
      <c r="E19" s="10" t="s">
        <v>66</v>
      </c>
      <c r="F19" s="10" t="s">
        <v>67</v>
      </c>
      <c r="G19" s="11">
        <v>0</v>
      </c>
      <c r="H19" s="11">
        <v>3</v>
      </c>
      <c r="I19" s="11">
        <v>24</v>
      </c>
      <c r="J19" s="12">
        <v>601</v>
      </c>
      <c r="K19" s="11" t="s">
        <v>7</v>
      </c>
      <c r="L19" s="11" t="s">
        <v>8</v>
      </c>
      <c r="M19" s="11" t="s">
        <v>8</v>
      </c>
      <c r="N19" s="28">
        <v>1</v>
      </c>
    </row>
    <row r="20" spans="1:14" ht="12.75">
      <c r="A20" s="10" t="s">
        <v>5</v>
      </c>
      <c r="B20" s="10" t="s">
        <v>70</v>
      </c>
      <c r="C20" s="10" t="s">
        <v>71</v>
      </c>
      <c r="D20" s="10" t="s">
        <v>72</v>
      </c>
      <c r="E20" s="10" t="s">
        <v>70</v>
      </c>
      <c r="F20" s="10" t="s">
        <v>72</v>
      </c>
      <c r="G20" s="11">
        <v>0</v>
      </c>
      <c r="H20" s="11">
        <v>3</v>
      </c>
      <c r="I20" s="11">
        <v>21</v>
      </c>
      <c r="J20" s="12">
        <v>570</v>
      </c>
      <c r="K20" s="11" t="s">
        <v>7</v>
      </c>
      <c r="L20" s="11" t="s">
        <v>8</v>
      </c>
      <c r="M20" s="11" t="s">
        <v>8</v>
      </c>
      <c r="N20" s="28">
        <v>1</v>
      </c>
    </row>
    <row r="21" spans="1:14" ht="12.75">
      <c r="A21" s="10" t="s">
        <v>5</v>
      </c>
      <c r="B21" s="10" t="s">
        <v>75</v>
      </c>
      <c r="C21" s="13"/>
      <c r="D21" s="10" t="s">
        <v>76</v>
      </c>
      <c r="E21" s="10" t="s">
        <v>75</v>
      </c>
      <c r="F21" s="10" t="s">
        <v>76</v>
      </c>
      <c r="G21" s="11">
        <v>0</v>
      </c>
      <c r="H21" s="11">
        <v>3</v>
      </c>
      <c r="I21" s="11">
        <v>20</v>
      </c>
      <c r="J21" s="12">
        <v>445</v>
      </c>
      <c r="K21" s="11" t="s">
        <v>8</v>
      </c>
      <c r="L21" s="11" t="s">
        <v>7</v>
      </c>
      <c r="M21" s="11" t="s">
        <v>8</v>
      </c>
      <c r="N21" s="28">
        <v>1</v>
      </c>
    </row>
    <row r="22" spans="1:14" ht="12.75">
      <c r="A22" s="10" t="s">
        <v>5</v>
      </c>
      <c r="B22" s="10" t="s">
        <v>86</v>
      </c>
      <c r="C22" s="10" t="s">
        <v>71</v>
      </c>
      <c r="D22" s="10" t="s">
        <v>87</v>
      </c>
      <c r="E22" s="10" t="s">
        <v>86</v>
      </c>
      <c r="F22" s="10" t="s">
        <v>87</v>
      </c>
      <c r="G22" s="11">
        <v>0</v>
      </c>
      <c r="H22" s="11">
        <v>3</v>
      </c>
      <c r="I22" s="11">
        <v>11</v>
      </c>
      <c r="J22" s="12">
        <v>190</v>
      </c>
      <c r="K22" s="11" t="s">
        <v>8</v>
      </c>
      <c r="L22" s="11" t="s">
        <v>7</v>
      </c>
      <c r="M22" s="11" t="s">
        <v>8</v>
      </c>
      <c r="N22" s="28">
        <v>1</v>
      </c>
    </row>
    <row r="23" spans="1:14" ht="12.75">
      <c r="A23" s="10" t="s">
        <v>5</v>
      </c>
      <c r="B23" s="13" t="s">
        <v>28</v>
      </c>
      <c r="C23" s="13" t="s">
        <v>29</v>
      </c>
      <c r="D23" s="13" t="s">
        <v>30</v>
      </c>
      <c r="E23" s="10" t="s">
        <v>101</v>
      </c>
      <c r="F23" s="10" t="s">
        <v>102</v>
      </c>
      <c r="G23" s="11">
        <v>1</v>
      </c>
      <c r="H23" s="11">
        <v>1</v>
      </c>
      <c r="I23" s="11">
        <v>10</v>
      </c>
      <c r="J23" s="12">
        <v>210</v>
      </c>
      <c r="K23" s="11" t="s">
        <v>7</v>
      </c>
      <c r="L23" s="11" t="s">
        <v>7</v>
      </c>
      <c r="M23" s="11" t="s">
        <v>8</v>
      </c>
      <c r="N23" s="28">
        <v>1</v>
      </c>
    </row>
    <row r="24" spans="1:14" ht="12.75">
      <c r="A24" s="10" t="s">
        <v>5</v>
      </c>
      <c r="B24" s="10" t="s">
        <v>107</v>
      </c>
      <c r="C24" s="13"/>
      <c r="D24" s="10" t="s">
        <v>108</v>
      </c>
      <c r="E24" s="10" t="s">
        <v>107</v>
      </c>
      <c r="F24" s="10" t="s">
        <v>108</v>
      </c>
      <c r="G24" s="11">
        <v>1</v>
      </c>
      <c r="H24" s="11">
        <v>3</v>
      </c>
      <c r="I24" s="11">
        <v>36</v>
      </c>
      <c r="J24" s="12">
        <v>795</v>
      </c>
      <c r="K24" s="11" t="s">
        <v>7</v>
      </c>
      <c r="L24" s="11" t="s">
        <v>8</v>
      </c>
      <c r="M24" s="11" t="s">
        <v>8</v>
      </c>
      <c r="N24" s="28">
        <v>1</v>
      </c>
    </row>
    <row r="25" spans="1:14" ht="12.75">
      <c r="A25" s="10" t="s">
        <v>5</v>
      </c>
      <c r="B25" s="10" t="s">
        <v>113</v>
      </c>
      <c r="C25" s="13"/>
      <c r="D25" s="10" t="s">
        <v>114</v>
      </c>
      <c r="E25" s="10" t="s">
        <v>113</v>
      </c>
      <c r="F25" s="10" t="s">
        <v>114</v>
      </c>
      <c r="G25" s="11">
        <v>1</v>
      </c>
      <c r="H25" s="11">
        <v>3</v>
      </c>
      <c r="I25" s="11">
        <v>13</v>
      </c>
      <c r="J25" s="12">
        <v>332</v>
      </c>
      <c r="K25" s="11" t="s">
        <v>7</v>
      </c>
      <c r="L25" s="11" t="s">
        <v>7</v>
      </c>
      <c r="M25" s="11" t="s">
        <v>8</v>
      </c>
      <c r="N25" s="28">
        <v>1</v>
      </c>
    </row>
    <row r="26" spans="1:14" ht="12.75">
      <c r="A26" s="10" t="s">
        <v>5</v>
      </c>
      <c r="B26" s="10" t="s">
        <v>129</v>
      </c>
      <c r="C26" s="13"/>
      <c r="D26" s="10" t="s">
        <v>130</v>
      </c>
      <c r="E26" s="10" t="s">
        <v>129</v>
      </c>
      <c r="F26" s="10" t="s">
        <v>131</v>
      </c>
      <c r="G26" s="11">
        <v>1</v>
      </c>
      <c r="H26" s="11">
        <v>3</v>
      </c>
      <c r="I26" s="11">
        <v>37</v>
      </c>
      <c r="J26" s="22">
        <v>843</v>
      </c>
      <c r="K26" s="11" t="s">
        <v>7</v>
      </c>
      <c r="L26" s="11" t="s">
        <v>8</v>
      </c>
      <c r="M26" s="11" t="s">
        <v>8</v>
      </c>
      <c r="N26" s="34">
        <v>1</v>
      </c>
    </row>
    <row r="27" spans="1:14" ht="12.75">
      <c r="A27" s="10" t="s">
        <v>4</v>
      </c>
      <c r="B27" s="10" t="s">
        <v>115</v>
      </c>
      <c r="C27" s="10" t="s">
        <v>71</v>
      </c>
      <c r="D27" s="10" t="s">
        <v>116</v>
      </c>
      <c r="E27" s="10" t="s">
        <v>115</v>
      </c>
      <c r="F27" s="10" t="s">
        <v>116</v>
      </c>
      <c r="G27" s="11">
        <v>1</v>
      </c>
      <c r="H27" s="11">
        <v>3</v>
      </c>
      <c r="I27" s="11">
        <v>10</v>
      </c>
      <c r="J27" s="12">
        <v>198</v>
      </c>
      <c r="K27" s="11" t="s">
        <v>8</v>
      </c>
      <c r="L27" s="11" t="s">
        <v>8</v>
      </c>
      <c r="M27" s="11" t="s">
        <v>8</v>
      </c>
      <c r="N27" s="28">
        <v>1</v>
      </c>
    </row>
    <row r="28" spans="1:14" ht="12.75">
      <c r="A28" s="10" t="s">
        <v>4</v>
      </c>
      <c r="B28" s="10" t="s">
        <v>33</v>
      </c>
      <c r="C28" s="13"/>
      <c r="D28" s="10" t="s">
        <v>34</v>
      </c>
      <c r="E28" s="10" t="s">
        <v>33</v>
      </c>
      <c r="F28" s="10" t="s">
        <v>34</v>
      </c>
      <c r="G28" s="11">
        <v>0</v>
      </c>
      <c r="H28" s="11">
        <v>3</v>
      </c>
      <c r="I28" s="11">
        <v>67</v>
      </c>
      <c r="J28" s="12">
        <v>1651</v>
      </c>
      <c r="K28" s="11" t="s">
        <v>8</v>
      </c>
      <c r="L28" s="11" t="s">
        <v>7</v>
      </c>
      <c r="M28" s="11" t="s">
        <v>8</v>
      </c>
      <c r="N28" s="28">
        <v>2</v>
      </c>
    </row>
    <row r="29" spans="1:14" ht="12.75">
      <c r="A29" s="10" t="s">
        <v>4</v>
      </c>
      <c r="B29" s="10" t="s">
        <v>35</v>
      </c>
      <c r="C29" s="13"/>
      <c r="D29" s="10" t="s">
        <v>36</v>
      </c>
      <c r="E29" s="10" t="s">
        <v>35</v>
      </c>
      <c r="F29" s="10" t="s">
        <v>36</v>
      </c>
      <c r="G29" s="11">
        <v>0</v>
      </c>
      <c r="H29" s="11">
        <v>3</v>
      </c>
      <c r="I29" s="11">
        <v>51</v>
      </c>
      <c r="J29" s="12">
        <v>1310</v>
      </c>
      <c r="K29" s="11" t="s">
        <v>7</v>
      </c>
      <c r="L29" s="11" t="s">
        <v>7</v>
      </c>
      <c r="M29" s="11" t="s">
        <v>7</v>
      </c>
      <c r="N29" s="28">
        <v>2</v>
      </c>
    </row>
    <row r="30" spans="1:14" ht="12.75">
      <c r="A30" s="10" t="s">
        <v>4</v>
      </c>
      <c r="B30" s="10" t="s">
        <v>51</v>
      </c>
      <c r="C30" s="13"/>
      <c r="D30" s="10" t="s">
        <v>52</v>
      </c>
      <c r="E30" s="10" t="s">
        <v>51</v>
      </c>
      <c r="F30" s="10" t="s">
        <v>52</v>
      </c>
      <c r="G30" s="11">
        <v>0</v>
      </c>
      <c r="H30" s="11">
        <v>3</v>
      </c>
      <c r="I30" s="11">
        <v>32</v>
      </c>
      <c r="J30" s="12">
        <v>711</v>
      </c>
      <c r="K30" s="11" t="s">
        <v>8</v>
      </c>
      <c r="L30" s="11" t="s">
        <v>8</v>
      </c>
      <c r="M30" s="11" t="s">
        <v>8</v>
      </c>
      <c r="N30" s="28">
        <v>2</v>
      </c>
    </row>
    <row r="31" spans="1:14" ht="12.75">
      <c r="A31" s="10" t="s">
        <v>4</v>
      </c>
      <c r="B31" s="10" t="s">
        <v>61</v>
      </c>
      <c r="C31" s="13"/>
      <c r="D31" s="10" t="s">
        <v>62</v>
      </c>
      <c r="E31" s="10" t="s">
        <v>61</v>
      </c>
      <c r="F31" s="10" t="s">
        <v>62</v>
      </c>
      <c r="G31" s="11">
        <v>0</v>
      </c>
      <c r="H31" s="11">
        <v>3</v>
      </c>
      <c r="I31" s="11">
        <v>26</v>
      </c>
      <c r="J31" s="12">
        <v>537</v>
      </c>
      <c r="K31" s="11" t="s">
        <v>8</v>
      </c>
      <c r="L31" s="11" t="s">
        <v>8</v>
      </c>
      <c r="M31" s="11" t="s">
        <v>8</v>
      </c>
      <c r="N31" s="28">
        <v>2</v>
      </c>
    </row>
    <row r="32" spans="1:14" ht="12.75" customHeight="1">
      <c r="A32" s="10" t="s">
        <v>4</v>
      </c>
      <c r="B32" s="10" t="s">
        <v>65</v>
      </c>
      <c r="C32" s="13"/>
      <c r="D32" s="10" t="s">
        <v>34</v>
      </c>
      <c r="E32" s="10" t="s">
        <v>65</v>
      </c>
      <c r="F32" s="10" t="s">
        <v>34</v>
      </c>
      <c r="G32" s="11">
        <v>0</v>
      </c>
      <c r="H32" s="11">
        <v>3</v>
      </c>
      <c r="I32" s="11">
        <v>25</v>
      </c>
      <c r="J32" s="12">
        <v>555</v>
      </c>
      <c r="K32" s="11" t="s">
        <v>8</v>
      </c>
      <c r="L32" s="11" t="s">
        <v>7</v>
      </c>
      <c r="M32" s="11" t="s">
        <v>7</v>
      </c>
      <c r="N32" s="28">
        <v>1</v>
      </c>
    </row>
    <row r="33" spans="1:14" ht="12.75">
      <c r="A33" s="10" t="s">
        <v>4</v>
      </c>
      <c r="B33" s="10" t="s">
        <v>81</v>
      </c>
      <c r="C33" s="13"/>
      <c r="D33" s="10" t="s">
        <v>82</v>
      </c>
      <c r="E33" s="10" t="s">
        <v>81</v>
      </c>
      <c r="F33" s="10" t="s">
        <v>83</v>
      </c>
      <c r="G33" s="11">
        <v>0</v>
      </c>
      <c r="H33" s="11">
        <v>3</v>
      </c>
      <c r="I33" s="11">
        <v>15</v>
      </c>
      <c r="J33" s="12">
        <v>289</v>
      </c>
      <c r="K33" s="11" t="s">
        <v>7</v>
      </c>
      <c r="L33" s="11" t="s">
        <v>7</v>
      </c>
      <c r="M33" s="11" t="s">
        <v>7</v>
      </c>
      <c r="N33" s="28">
        <v>1</v>
      </c>
    </row>
    <row r="34" spans="1:14" ht="12.75">
      <c r="A34" s="10" t="s">
        <v>4</v>
      </c>
      <c r="B34" s="10" t="s">
        <v>111</v>
      </c>
      <c r="C34" s="13"/>
      <c r="D34" s="10" t="s">
        <v>112</v>
      </c>
      <c r="E34" s="10" t="s">
        <v>111</v>
      </c>
      <c r="F34" s="10" t="s">
        <v>112</v>
      </c>
      <c r="G34" s="11">
        <v>1</v>
      </c>
      <c r="H34" s="11">
        <v>3</v>
      </c>
      <c r="I34" s="11">
        <v>26</v>
      </c>
      <c r="J34" s="12">
        <v>592</v>
      </c>
      <c r="K34" s="11" t="s">
        <v>8</v>
      </c>
      <c r="L34" s="11" t="s">
        <v>8</v>
      </c>
      <c r="M34" s="11" t="s">
        <v>8</v>
      </c>
      <c r="N34" s="28">
        <v>1</v>
      </c>
    </row>
    <row r="35" spans="1:14" ht="12.75">
      <c r="A35" s="10" t="s">
        <v>0</v>
      </c>
      <c r="B35" s="10" t="s">
        <v>127</v>
      </c>
      <c r="C35" s="13"/>
      <c r="D35" s="10" t="s">
        <v>128</v>
      </c>
      <c r="E35" s="10" t="s">
        <v>127</v>
      </c>
      <c r="F35" s="10" t="s">
        <v>128</v>
      </c>
      <c r="G35" s="11">
        <v>0</v>
      </c>
      <c r="H35" s="11">
        <v>3</v>
      </c>
      <c r="I35" s="11">
        <v>43</v>
      </c>
      <c r="J35" s="22">
        <v>949</v>
      </c>
      <c r="K35" s="11" t="s">
        <v>8</v>
      </c>
      <c r="L35" s="11" t="s">
        <v>8</v>
      </c>
      <c r="M35" s="11" t="s">
        <v>8</v>
      </c>
      <c r="N35" s="34">
        <v>2</v>
      </c>
    </row>
    <row r="36" spans="1:14" ht="12.75">
      <c r="A36" s="10" t="s">
        <v>0</v>
      </c>
      <c r="B36" s="10" t="s">
        <v>19</v>
      </c>
      <c r="C36" s="13"/>
      <c r="D36" s="10" t="s">
        <v>20</v>
      </c>
      <c r="E36" s="10" t="s">
        <v>19</v>
      </c>
      <c r="F36" s="10" t="s">
        <v>20</v>
      </c>
      <c r="G36" s="11">
        <v>0</v>
      </c>
      <c r="H36" s="11">
        <v>1</v>
      </c>
      <c r="I36" s="11">
        <v>37</v>
      </c>
      <c r="J36" s="12">
        <v>855</v>
      </c>
      <c r="K36" s="11" t="s">
        <v>7</v>
      </c>
      <c r="L36" s="11" t="s">
        <v>7</v>
      </c>
      <c r="M36" s="11" t="s">
        <v>8</v>
      </c>
      <c r="N36" s="28">
        <v>1</v>
      </c>
    </row>
    <row r="37" spans="1:14" ht="12.75">
      <c r="A37" s="10" t="s">
        <v>0</v>
      </c>
      <c r="B37" s="10" t="s">
        <v>21</v>
      </c>
      <c r="C37" s="13"/>
      <c r="D37" s="10" t="s">
        <v>22</v>
      </c>
      <c r="E37" s="10" t="s">
        <v>21</v>
      </c>
      <c r="F37" s="10" t="s">
        <v>22</v>
      </c>
      <c r="G37" s="11">
        <v>0</v>
      </c>
      <c r="H37" s="11">
        <v>1</v>
      </c>
      <c r="I37" s="11">
        <v>30</v>
      </c>
      <c r="J37" s="12">
        <v>658</v>
      </c>
      <c r="K37" s="11" t="s">
        <v>7</v>
      </c>
      <c r="L37" s="11" t="s">
        <v>8</v>
      </c>
      <c r="M37" s="11" t="s">
        <v>8</v>
      </c>
      <c r="N37" s="28">
        <v>1</v>
      </c>
    </row>
    <row r="38" spans="1:14" ht="12.75">
      <c r="A38" s="10" t="s">
        <v>0</v>
      </c>
      <c r="B38" s="10" t="s">
        <v>37</v>
      </c>
      <c r="C38" s="13"/>
      <c r="D38" s="10" t="s">
        <v>38</v>
      </c>
      <c r="E38" s="10" t="s">
        <v>37</v>
      </c>
      <c r="F38" s="10" t="s">
        <v>38</v>
      </c>
      <c r="G38" s="11">
        <v>0</v>
      </c>
      <c r="H38" s="11">
        <v>3</v>
      </c>
      <c r="I38" s="11">
        <v>47</v>
      </c>
      <c r="J38" s="12">
        <v>1017</v>
      </c>
      <c r="K38" s="11" t="s">
        <v>7</v>
      </c>
      <c r="L38" s="11" t="s">
        <v>8</v>
      </c>
      <c r="M38" s="11" t="s">
        <v>8</v>
      </c>
      <c r="N38" s="28">
        <v>2</v>
      </c>
    </row>
    <row r="39" spans="1:14" ht="12.75">
      <c r="A39" s="10" t="s">
        <v>0</v>
      </c>
      <c r="B39" s="10" t="s">
        <v>39</v>
      </c>
      <c r="C39" s="13"/>
      <c r="D39" s="10" t="s">
        <v>40</v>
      </c>
      <c r="E39" s="10" t="s">
        <v>39</v>
      </c>
      <c r="F39" s="10" t="s">
        <v>40</v>
      </c>
      <c r="G39" s="11">
        <v>0</v>
      </c>
      <c r="H39" s="11">
        <v>3</v>
      </c>
      <c r="I39" s="11">
        <v>44</v>
      </c>
      <c r="J39" s="12">
        <v>1049</v>
      </c>
      <c r="K39" s="11" t="s">
        <v>8</v>
      </c>
      <c r="L39" s="11" t="s">
        <v>8</v>
      </c>
      <c r="M39" s="11" t="s">
        <v>8</v>
      </c>
      <c r="N39" s="28">
        <v>2</v>
      </c>
    </row>
    <row r="40" spans="1:14" ht="12.75">
      <c r="A40" s="10" t="s">
        <v>0</v>
      </c>
      <c r="B40" s="10" t="s">
        <v>43</v>
      </c>
      <c r="C40" s="13"/>
      <c r="D40" s="10" t="s">
        <v>44</v>
      </c>
      <c r="E40" s="10" t="s">
        <v>43</v>
      </c>
      <c r="F40" s="10" t="s">
        <v>44</v>
      </c>
      <c r="G40" s="11">
        <v>0</v>
      </c>
      <c r="H40" s="11">
        <v>3</v>
      </c>
      <c r="I40" s="11">
        <v>38</v>
      </c>
      <c r="J40" s="12">
        <v>804</v>
      </c>
      <c r="K40" s="11" t="s">
        <v>7</v>
      </c>
      <c r="L40" s="11" t="s">
        <v>7</v>
      </c>
      <c r="M40" s="11" t="s">
        <v>8</v>
      </c>
      <c r="N40" s="28">
        <v>2</v>
      </c>
    </row>
    <row r="41" spans="1:14" ht="12.75">
      <c r="A41" s="10" t="s">
        <v>0</v>
      </c>
      <c r="B41" s="10" t="s">
        <v>45</v>
      </c>
      <c r="C41" s="13"/>
      <c r="D41" s="10" t="s">
        <v>46</v>
      </c>
      <c r="E41" s="10" t="s">
        <v>45</v>
      </c>
      <c r="F41" s="10" t="s">
        <v>46</v>
      </c>
      <c r="G41" s="11">
        <v>0</v>
      </c>
      <c r="H41" s="11">
        <v>3</v>
      </c>
      <c r="I41" s="11">
        <v>36</v>
      </c>
      <c r="J41" s="12">
        <v>839</v>
      </c>
      <c r="K41" s="11" t="s">
        <v>7</v>
      </c>
      <c r="L41" s="11" t="s">
        <v>8</v>
      </c>
      <c r="M41" s="11" t="s">
        <v>8</v>
      </c>
      <c r="N41" s="28">
        <v>2</v>
      </c>
    </row>
    <row r="42" spans="1:14" ht="12.75">
      <c r="A42" s="10" t="s">
        <v>0</v>
      </c>
      <c r="B42" s="10" t="s">
        <v>49</v>
      </c>
      <c r="C42" s="13"/>
      <c r="D42" s="10" t="s">
        <v>50</v>
      </c>
      <c r="E42" s="10" t="s">
        <v>49</v>
      </c>
      <c r="F42" s="10" t="s">
        <v>50</v>
      </c>
      <c r="G42" s="11">
        <v>0</v>
      </c>
      <c r="H42" s="11">
        <v>3</v>
      </c>
      <c r="I42" s="11">
        <v>33</v>
      </c>
      <c r="J42" s="12">
        <v>686</v>
      </c>
      <c r="K42" s="11" t="s">
        <v>8</v>
      </c>
      <c r="L42" s="11" t="s">
        <v>7</v>
      </c>
      <c r="M42" s="11" t="s">
        <v>8</v>
      </c>
      <c r="N42" s="28">
        <v>2</v>
      </c>
    </row>
    <row r="43" spans="1:14" ht="12.75">
      <c r="A43" s="10" t="s">
        <v>0</v>
      </c>
      <c r="B43" s="10" t="s">
        <v>63</v>
      </c>
      <c r="C43" s="13"/>
      <c r="D43" s="10" t="s">
        <v>64</v>
      </c>
      <c r="E43" s="10" t="s">
        <v>63</v>
      </c>
      <c r="F43" s="10" t="s">
        <v>64</v>
      </c>
      <c r="G43" s="11">
        <v>0</v>
      </c>
      <c r="H43" s="11">
        <v>3</v>
      </c>
      <c r="I43" s="11">
        <v>26</v>
      </c>
      <c r="J43" s="12">
        <v>468</v>
      </c>
      <c r="K43" s="11" t="s">
        <v>7</v>
      </c>
      <c r="L43" s="11" t="s">
        <v>7</v>
      </c>
      <c r="M43" s="11" t="s">
        <v>7</v>
      </c>
      <c r="N43" s="28">
        <v>1</v>
      </c>
    </row>
    <row r="44" spans="1:14" ht="12.75">
      <c r="A44" s="10" t="s">
        <v>0</v>
      </c>
      <c r="B44" s="10" t="s">
        <v>84</v>
      </c>
      <c r="C44" s="13"/>
      <c r="D44" s="10" t="s">
        <v>85</v>
      </c>
      <c r="E44" s="10" t="s">
        <v>84</v>
      </c>
      <c r="F44" s="10" t="s">
        <v>85</v>
      </c>
      <c r="G44" s="11">
        <v>0</v>
      </c>
      <c r="H44" s="11">
        <v>3</v>
      </c>
      <c r="I44" s="11">
        <v>11</v>
      </c>
      <c r="J44" s="12">
        <v>244</v>
      </c>
      <c r="K44" s="11" t="s">
        <v>7</v>
      </c>
      <c r="L44" s="11" t="s">
        <v>7</v>
      </c>
      <c r="M44" s="11" t="s">
        <v>7</v>
      </c>
      <c r="N44" s="28">
        <v>1</v>
      </c>
    </row>
    <row r="45" spans="1:14" ht="12.75">
      <c r="A45" s="10" t="s">
        <v>0</v>
      </c>
      <c r="B45" s="10" t="s">
        <v>105</v>
      </c>
      <c r="C45" s="13"/>
      <c r="D45" s="10" t="s">
        <v>106</v>
      </c>
      <c r="E45" s="10" t="s">
        <v>105</v>
      </c>
      <c r="F45" s="10" t="s">
        <v>106</v>
      </c>
      <c r="G45" s="11">
        <v>1</v>
      </c>
      <c r="H45" s="11">
        <v>3</v>
      </c>
      <c r="I45" s="11">
        <v>51</v>
      </c>
      <c r="J45" s="12">
        <v>1127</v>
      </c>
      <c r="K45" s="11" t="s">
        <v>7</v>
      </c>
      <c r="L45" s="11" t="s">
        <v>7</v>
      </c>
      <c r="M45" s="11" t="s">
        <v>7</v>
      </c>
      <c r="N45" s="28">
        <v>1</v>
      </c>
    </row>
    <row r="46" spans="1:14" ht="12.75">
      <c r="A46" s="10" t="s">
        <v>0</v>
      </c>
      <c r="B46" s="10" t="s">
        <v>109</v>
      </c>
      <c r="C46" s="13"/>
      <c r="D46" s="10" t="s">
        <v>110</v>
      </c>
      <c r="E46" s="10" t="s">
        <v>109</v>
      </c>
      <c r="F46" s="10" t="s">
        <v>110</v>
      </c>
      <c r="G46" s="11">
        <v>1</v>
      </c>
      <c r="H46" s="11">
        <v>3</v>
      </c>
      <c r="I46" s="11">
        <v>34</v>
      </c>
      <c r="J46" s="12">
        <v>780</v>
      </c>
      <c r="K46" s="11" t="s">
        <v>7</v>
      </c>
      <c r="L46" s="11" t="s">
        <v>7</v>
      </c>
      <c r="M46" s="11" t="s">
        <v>8</v>
      </c>
      <c r="N46" s="28">
        <v>1</v>
      </c>
    </row>
    <row r="47" ht="12.75">
      <c r="N47" s="29">
        <f>SUM(N2:N46)</f>
        <v>61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85" zoomScaleNormal="85" workbookViewId="0" topLeftCell="A1">
      <selection activeCell="B3" sqref="B3:I3"/>
    </sheetView>
  </sheetViews>
  <sheetFormatPr defaultColWidth="9.140625" defaultRowHeight="12.75"/>
  <cols>
    <col min="1" max="1" width="3.140625" style="75" customWidth="1"/>
    <col min="2" max="3" width="11.57421875" style="50" customWidth="1"/>
    <col min="4" max="4" width="21.7109375" style="50" hidden="1" customWidth="1"/>
    <col min="5" max="5" width="38.421875" style="50" hidden="1" customWidth="1"/>
    <col min="6" max="6" width="14.28125" style="50" hidden="1" customWidth="1"/>
    <col min="7" max="7" width="38.57421875" style="50" customWidth="1"/>
    <col min="8" max="8" width="10.57421875" style="57" customWidth="1"/>
    <col min="9" max="9" width="12.7109375" style="50" customWidth="1"/>
    <col min="10" max="16384" width="9.140625" style="50" customWidth="1"/>
  </cols>
  <sheetData>
    <row r="1" spans="2:9" ht="16.5" thickBot="1">
      <c r="B1" s="87" t="s">
        <v>164</v>
      </c>
      <c r="C1" s="88"/>
      <c r="D1" s="88"/>
      <c r="E1" s="88"/>
      <c r="F1" s="88"/>
      <c r="G1" s="88"/>
      <c r="H1" s="88"/>
      <c r="I1" s="89"/>
    </row>
    <row r="2" spans="2:9" ht="17.25" thickBot="1" thickTop="1">
      <c r="B2" s="82"/>
      <c r="C2" s="83"/>
      <c r="D2" s="83"/>
      <c r="E2" s="83"/>
      <c r="F2" s="84" t="s">
        <v>165</v>
      </c>
      <c r="G2" s="86" t="s">
        <v>166</v>
      </c>
      <c r="H2" s="83"/>
      <c r="I2" s="85"/>
    </row>
    <row r="3" spans="2:9" ht="20.25" customHeight="1" thickBot="1" thickTop="1">
      <c r="B3" s="77" t="s">
        <v>167</v>
      </c>
      <c r="C3" s="78"/>
      <c r="D3" s="78"/>
      <c r="E3" s="78"/>
      <c r="F3" s="78"/>
      <c r="G3" s="78"/>
      <c r="H3" s="78"/>
      <c r="I3" s="79"/>
    </row>
    <row r="4" spans="2:9" ht="14.25" thickBot="1" thickTop="1">
      <c r="B4" s="69"/>
      <c r="C4" s="63"/>
      <c r="D4" s="63"/>
      <c r="E4" s="63"/>
      <c r="F4" s="63"/>
      <c r="G4" s="63"/>
      <c r="H4" s="63"/>
      <c r="I4" s="64"/>
    </row>
    <row r="5" spans="1:9" s="43" customFormat="1" ht="42" customHeight="1" thickBot="1" thickTop="1">
      <c r="A5" s="75"/>
      <c r="B5" s="70" t="s">
        <v>9</v>
      </c>
      <c r="C5" s="59" t="s">
        <v>10</v>
      </c>
      <c r="D5" s="60" t="s">
        <v>11</v>
      </c>
      <c r="E5" s="60" t="s">
        <v>12</v>
      </c>
      <c r="F5" s="59" t="s">
        <v>13</v>
      </c>
      <c r="G5" s="58" t="s">
        <v>14</v>
      </c>
      <c r="H5" s="61" t="s">
        <v>155</v>
      </c>
      <c r="I5" s="62" t="s">
        <v>161</v>
      </c>
    </row>
    <row r="6" spans="1:9" s="43" customFormat="1" ht="11.25" thickTop="1">
      <c r="A6" s="75">
        <v>1</v>
      </c>
      <c r="B6" s="71" t="s">
        <v>0</v>
      </c>
      <c r="C6" s="44" t="s">
        <v>96</v>
      </c>
      <c r="D6" s="44" t="s">
        <v>97</v>
      </c>
      <c r="E6" s="44" t="s">
        <v>98</v>
      </c>
      <c r="F6" s="44" t="s">
        <v>96</v>
      </c>
      <c r="G6" s="44" t="s">
        <v>98</v>
      </c>
      <c r="H6" s="45">
        <v>1</v>
      </c>
      <c r="I6" s="46">
        <v>1964.4</v>
      </c>
    </row>
    <row r="7" spans="1:9" ht="10.5">
      <c r="A7" s="75">
        <v>2</v>
      </c>
      <c r="B7" s="72" t="s">
        <v>6</v>
      </c>
      <c r="C7" s="47" t="s">
        <v>25</v>
      </c>
      <c r="D7" s="47" t="s">
        <v>26</v>
      </c>
      <c r="E7" s="47" t="s">
        <v>27</v>
      </c>
      <c r="F7" s="47" t="s">
        <v>25</v>
      </c>
      <c r="G7" s="47" t="s">
        <v>27</v>
      </c>
      <c r="H7" s="48">
        <v>1</v>
      </c>
      <c r="I7" s="49">
        <v>1964.4</v>
      </c>
    </row>
    <row r="8" spans="1:9" ht="10.5">
      <c r="A8" s="75">
        <v>3</v>
      </c>
      <c r="B8" s="72" t="s">
        <v>6</v>
      </c>
      <c r="C8" s="47" t="s">
        <v>47</v>
      </c>
      <c r="D8" s="51"/>
      <c r="E8" s="47" t="s">
        <v>48</v>
      </c>
      <c r="F8" s="47" t="s">
        <v>47</v>
      </c>
      <c r="G8" s="47" t="s">
        <v>48</v>
      </c>
      <c r="H8" s="48">
        <v>2</v>
      </c>
      <c r="I8" s="49">
        <v>3928.8</v>
      </c>
    </row>
    <row r="9" spans="1:9" ht="10.5">
      <c r="A9" s="75">
        <v>4</v>
      </c>
      <c r="B9" s="72" t="s">
        <v>6</v>
      </c>
      <c r="C9" s="47" t="s">
        <v>53</v>
      </c>
      <c r="D9" s="51"/>
      <c r="E9" s="47" t="s">
        <v>54</v>
      </c>
      <c r="F9" s="47" t="s">
        <v>53</v>
      </c>
      <c r="G9" s="47" t="s">
        <v>54</v>
      </c>
      <c r="H9" s="48">
        <v>2</v>
      </c>
      <c r="I9" s="49">
        <v>3928.8</v>
      </c>
    </row>
    <row r="10" spans="1:9" ht="10.5">
      <c r="A10" s="75">
        <v>5</v>
      </c>
      <c r="B10" s="72" t="s">
        <v>6</v>
      </c>
      <c r="C10" s="47" t="s">
        <v>55</v>
      </c>
      <c r="D10" s="51"/>
      <c r="E10" s="47" t="s">
        <v>56</v>
      </c>
      <c r="F10" s="47" t="s">
        <v>55</v>
      </c>
      <c r="G10" s="47" t="s">
        <v>56</v>
      </c>
      <c r="H10" s="48">
        <v>2</v>
      </c>
      <c r="I10" s="49">
        <v>3928.8</v>
      </c>
    </row>
    <row r="11" spans="1:9" ht="10.5">
      <c r="A11" s="75">
        <v>6</v>
      </c>
      <c r="B11" s="72" t="s">
        <v>6</v>
      </c>
      <c r="C11" s="47" t="s">
        <v>57</v>
      </c>
      <c r="D11" s="51"/>
      <c r="E11" s="47" t="s">
        <v>58</v>
      </c>
      <c r="F11" s="47" t="s">
        <v>57</v>
      </c>
      <c r="G11" s="47" t="s">
        <v>58</v>
      </c>
      <c r="H11" s="48">
        <v>2</v>
      </c>
      <c r="I11" s="49">
        <v>3928.8</v>
      </c>
    </row>
    <row r="12" spans="1:9" ht="10.5">
      <c r="A12" s="75">
        <v>7</v>
      </c>
      <c r="B12" s="72" t="s">
        <v>6</v>
      </c>
      <c r="C12" s="47" t="s">
        <v>68</v>
      </c>
      <c r="D12" s="51"/>
      <c r="E12" s="47" t="s">
        <v>69</v>
      </c>
      <c r="F12" s="47" t="s">
        <v>68</v>
      </c>
      <c r="G12" s="47" t="s">
        <v>69</v>
      </c>
      <c r="H12" s="48">
        <v>2</v>
      </c>
      <c r="I12" s="49">
        <v>3928.8</v>
      </c>
    </row>
    <row r="13" spans="1:9" ht="10.5">
      <c r="A13" s="75">
        <v>8</v>
      </c>
      <c r="B13" s="72" t="s">
        <v>6</v>
      </c>
      <c r="C13" s="47" t="s">
        <v>73</v>
      </c>
      <c r="D13" s="51"/>
      <c r="E13" s="47" t="s">
        <v>74</v>
      </c>
      <c r="F13" s="47" t="s">
        <v>73</v>
      </c>
      <c r="G13" s="47" t="s">
        <v>74</v>
      </c>
      <c r="H13" s="48">
        <v>2</v>
      </c>
      <c r="I13" s="49">
        <v>3928.8</v>
      </c>
    </row>
    <row r="14" spans="1:9" ht="10.5">
      <c r="A14" s="75">
        <v>9</v>
      </c>
      <c r="B14" s="72" t="s">
        <v>6</v>
      </c>
      <c r="C14" s="47" t="s">
        <v>77</v>
      </c>
      <c r="D14" s="51"/>
      <c r="E14" s="47" t="s">
        <v>78</v>
      </c>
      <c r="F14" s="47" t="s">
        <v>77</v>
      </c>
      <c r="G14" s="47" t="s">
        <v>78</v>
      </c>
      <c r="H14" s="48">
        <v>1</v>
      </c>
      <c r="I14" s="49">
        <v>1964.4</v>
      </c>
    </row>
    <row r="15" spans="1:9" ht="10.5">
      <c r="A15" s="75">
        <v>10</v>
      </c>
      <c r="B15" s="72" t="s">
        <v>6</v>
      </c>
      <c r="C15" s="47" t="s">
        <v>79</v>
      </c>
      <c r="D15" s="47" t="s">
        <v>71</v>
      </c>
      <c r="E15" s="47" t="s">
        <v>80</v>
      </c>
      <c r="F15" s="47" t="s">
        <v>79</v>
      </c>
      <c r="G15" s="47" t="s">
        <v>80</v>
      </c>
      <c r="H15" s="48">
        <v>1</v>
      </c>
      <c r="I15" s="49">
        <v>1964.4</v>
      </c>
    </row>
    <row r="16" spans="1:9" ht="10.5">
      <c r="A16" s="75">
        <v>11</v>
      </c>
      <c r="B16" s="72" t="s">
        <v>6</v>
      </c>
      <c r="C16" s="51" t="s">
        <v>88</v>
      </c>
      <c r="D16" s="51" t="s">
        <v>29</v>
      </c>
      <c r="E16" s="51" t="s">
        <v>89</v>
      </c>
      <c r="F16" s="47" t="s">
        <v>90</v>
      </c>
      <c r="G16" s="47" t="s">
        <v>91</v>
      </c>
      <c r="H16" s="48">
        <v>1</v>
      </c>
      <c r="I16" s="49">
        <v>1964.4</v>
      </c>
    </row>
    <row r="17" spans="1:9" ht="10.5">
      <c r="A17" s="75">
        <v>12</v>
      </c>
      <c r="B17" s="72" t="s">
        <v>6</v>
      </c>
      <c r="C17" s="51" t="s">
        <v>92</v>
      </c>
      <c r="D17" s="51" t="s">
        <v>29</v>
      </c>
      <c r="E17" s="51" t="s">
        <v>93</v>
      </c>
      <c r="F17" s="47" t="s">
        <v>94</v>
      </c>
      <c r="G17" s="47" t="s">
        <v>95</v>
      </c>
      <c r="H17" s="48">
        <v>1</v>
      </c>
      <c r="I17" s="49">
        <v>1964.4</v>
      </c>
    </row>
    <row r="18" spans="1:9" ht="10.5">
      <c r="A18" s="76">
        <v>13</v>
      </c>
      <c r="B18" s="72" t="s">
        <v>6</v>
      </c>
      <c r="C18" s="47" t="s">
        <v>103</v>
      </c>
      <c r="D18" s="51"/>
      <c r="E18" s="47" t="s">
        <v>104</v>
      </c>
      <c r="F18" s="47" t="s">
        <v>103</v>
      </c>
      <c r="G18" s="47" t="s">
        <v>104</v>
      </c>
      <c r="H18" s="48">
        <v>1</v>
      </c>
      <c r="I18" s="49">
        <v>1964.4</v>
      </c>
    </row>
    <row r="19" spans="2:9" ht="10.5">
      <c r="B19" s="72"/>
      <c r="C19" s="47"/>
      <c r="D19" s="51"/>
      <c r="E19" s="47"/>
      <c r="F19" s="47"/>
      <c r="G19" s="52" t="s">
        <v>162</v>
      </c>
      <c r="H19" s="42">
        <f>SUM(H6:H18)</f>
        <v>19</v>
      </c>
      <c r="I19" s="49"/>
    </row>
    <row r="20" spans="2:9" ht="10.5">
      <c r="B20" s="72"/>
      <c r="C20" s="47"/>
      <c r="D20" s="51"/>
      <c r="E20" s="47"/>
      <c r="F20" s="47"/>
      <c r="G20" s="47"/>
      <c r="H20" s="42" t="s">
        <v>157</v>
      </c>
      <c r="I20" s="53">
        <f>SUM(I6:I18)</f>
        <v>37323.600000000006</v>
      </c>
    </row>
    <row r="21" spans="1:9" ht="10.5">
      <c r="A21" s="75">
        <v>1</v>
      </c>
      <c r="B21" s="72" t="s">
        <v>5</v>
      </c>
      <c r="C21" s="47" t="s">
        <v>23</v>
      </c>
      <c r="D21" s="51"/>
      <c r="E21" s="47" t="s">
        <v>24</v>
      </c>
      <c r="F21" s="47" t="s">
        <v>23</v>
      </c>
      <c r="G21" s="47" t="s">
        <v>24</v>
      </c>
      <c r="H21" s="48">
        <v>1</v>
      </c>
      <c r="I21" s="49">
        <v>1964.4</v>
      </c>
    </row>
    <row r="22" spans="1:9" ht="10.5">
      <c r="A22" s="75">
        <v>2</v>
      </c>
      <c r="B22" s="72" t="s">
        <v>5</v>
      </c>
      <c r="C22" s="51" t="s">
        <v>28</v>
      </c>
      <c r="D22" s="51" t="s">
        <v>29</v>
      </c>
      <c r="E22" s="51" t="s">
        <v>30</v>
      </c>
      <c r="F22" s="47" t="s">
        <v>31</v>
      </c>
      <c r="G22" s="47" t="s">
        <v>32</v>
      </c>
      <c r="H22" s="48">
        <v>2</v>
      </c>
      <c r="I22" s="49">
        <v>3928.8</v>
      </c>
    </row>
    <row r="23" spans="1:9" ht="10.5">
      <c r="A23" s="75">
        <v>3</v>
      </c>
      <c r="B23" s="72" t="s">
        <v>5</v>
      </c>
      <c r="C23" s="47" t="s">
        <v>41</v>
      </c>
      <c r="D23" s="51"/>
      <c r="E23" s="47" t="s">
        <v>42</v>
      </c>
      <c r="F23" s="47" t="s">
        <v>41</v>
      </c>
      <c r="G23" s="47" t="s">
        <v>42</v>
      </c>
      <c r="H23" s="48">
        <v>2</v>
      </c>
      <c r="I23" s="49">
        <v>3928.8</v>
      </c>
    </row>
    <row r="24" spans="1:9" ht="10.5">
      <c r="A24" s="75">
        <v>4</v>
      </c>
      <c r="B24" s="72" t="s">
        <v>5</v>
      </c>
      <c r="C24" s="47" t="s">
        <v>59</v>
      </c>
      <c r="D24" s="51"/>
      <c r="E24" s="47" t="s">
        <v>60</v>
      </c>
      <c r="F24" s="47" t="s">
        <v>59</v>
      </c>
      <c r="G24" s="47" t="s">
        <v>60</v>
      </c>
      <c r="H24" s="48">
        <v>2</v>
      </c>
      <c r="I24" s="49">
        <v>3928.8</v>
      </c>
    </row>
    <row r="25" spans="1:9" ht="10.5">
      <c r="A25" s="75">
        <v>5</v>
      </c>
      <c r="B25" s="72" t="s">
        <v>5</v>
      </c>
      <c r="C25" s="47" t="s">
        <v>66</v>
      </c>
      <c r="D25" s="51"/>
      <c r="E25" s="47" t="s">
        <v>67</v>
      </c>
      <c r="F25" s="47" t="s">
        <v>66</v>
      </c>
      <c r="G25" s="47" t="s">
        <v>67</v>
      </c>
      <c r="H25" s="48">
        <v>2</v>
      </c>
      <c r="I25" s="49">
        <v>3928.8</v>
      </c>
    </row>
    <row r="26" spans="1:9" ht="10.5">
      <c r="A26" s="75">
        <v>6</v>
      </c>
      <c r="B26" s="72" t="s">
        <v>5</v>
      </c>
      <c r="C26" s="47" t="s">
        <v>70</v>
      </c>
      <c r="D26" s="47" t="s">
        <v>71</v>
      </c>
      <c r="E26" s="47" t="s">
        <v>72</v>
      </c>
      <c r="F26" s="47" t="s">
        <v>70</v>
      </c>
      <c r="G26" s="47" t="s">
        <v>72</v>
      </c>
      <c r="H26" s="48">
        <v>2</v>
      </c>
      <c r="I26" s="49">
        <v>3928.8</v>
      </c>
    </row>
    <row r="27" spans="1:9" ht="10.5">
      <c r="A27" s="75">
        <v>7</v>
      </c>
      <c r="B27" s="72" t="s">
        <v>5</v>
      </c>
      <c r="C27" s="47" t="s">
        <v>75</v>
      </c>
      <c r="D27" s="51"/>
      <c r="E27" s="47" t="s">
        <v>76</v>
      </c>
      <c r="F27" s="47" t="s">
        <v>75</v>
      </c>
      <c r="G27" s="47" t="s">
        <v>76</v>
      </c>
      <c r="H27" s="48">
        <v>2</v>
      </c>
      <c r="I27" s="49">
        <v>3928.8</v>
      </c>
    </row>
    <row r="28" spans="1:9" ht="10.5">
      <c r="A28" s="75">
        <v>8</v>
      </c>
      <c r="B28" s="72" t="s">
        <v>5</v>
      </c>
      <c r="C28" s="47" t="s">
        <v>86</v>
      </c>
      <c r="D28" s="47" t="s">
        <v>71</v>
      </c>
      <c r="E28" s="47" t="s">
        <v>87</v>
      </c>
      <c r="F28" s="47" t="s">
        <v>86</v>
      </c>
      <c r="G28" s="47" t="s">
        <v>87</v>
      </c>
      <c r="H28" s="48">
        <v>1</v>
      </c>
      <c r="I28" s="49">
        <v>1964.4</v>
      </c>
    </row>
    <row r="29" spans="1:9" ht="10.5">
      <c r="A29" s="75">
        <v>9</v>
      </c>
      <c r="B29" s="72" t="s">
        <v>5</v>
      </c>
      <c r="C29" s="47" t="s">
        <v>107</v>
      </c>
      <c r="D29" s="51"/>
      <c r="E29" s="47" t="s">
        <v>108</v>
      </c>
      <c r="F29" s="47" t="s">
        <v>107</v>
      </c>
      <c r="G29" s="47" t="s">
        <v>108</v>
      </c>
      <c r="H29" s="48">
        <v>1</v>
      </c>
      <c r="I29" s="49">
        <v>1964.4</v>
      </c>
    </row>
    <row r="30" spans="1:9" ht="10.5">
      <c r="A30" s="75">
        <v>10</v>
      </c>
      <c r="B30" s="72" t="s">
        <v>5</v>
      </c>
      <c r="C30" s="47" t="s">
        <v>113</v>
      </c>
      <c r="D30" s="51"/>
      <c r="E30" s="47" t="s">
        <v>114</v>
      </c>
      <c r="F30" s="47" t="s">
        <v>113</v>
      </c>
      <c r="G30" s="47" t="s">
        <v>114</v>
      </c>
      <c r="H30" s="48">
        <v>1</v>
      </c>
      <c r="I30" s="49">
        <v>1964.4</v>
      </c>
    </row>
    <row r="31" spans="1:9" ht="10.5">
      <c r="A31" s="76">
        <v>11</v>
      </c>
      <c r="B31" s="72" t="s">
        <v>5</v>
      </c>
      <c r="C31" s="47" t="s">
        <v>129</v>
      </c>
      <c r="D31" s="51"/>
      <c r="E31" s="47" t="s">
        <v>130</v>
      </c>
      <c r="F31" s="47" t="s">
        <v>129</v>
      </c>
      <c r="G31" s="47" t="s">
        <v>131</v>
      </c>
      <c r="H31" s="54">
        <v>1</v>
      </c>
      <c r="I31" s="49">
        <v>1964.4</v>
      </c>
    </row>
    <row r="32" spans="2:9" ht="10.5">
      <c r="B32" s="72"/>
      <c r="C32" s="47"/>
      <c r="D32" s="51"/>
      <c r="E32" s="47"/>
      <c r="F32" s="47"/>
      <c r="G32" s="52" t="s">
        <v>162</v>
      </c>
      <c r="H32" s="55">
        <f>SUM(H21:H31)</f>
        <v>17</v>
      </c>
      <c r="I32" s="49"/>
    </row>
    <row r="33" spans="2:9" ht="10.5">
      <c r="B33" s="72"/>
      <c r="C33" s="47"/>
      <c r="D33" s="51"/>
      <c r="E33" s="47"/>
      <c r="F33" s="47"/>
      <c r="G33" s="47"/>
      <c r="H33" s="55" t="s">
        <v>158</v>
      </c>
      <c r="I33" s="53">
        <f>SUM(I21:I31)</f>
        <v>33394.8</v>
      </c>
    </row>
    <row r="34" spans="1:9" ht="10.5">
      <c r="A34" s="75">
        <v>1</v>
      </c>
      <c r="B34" s="72" t="s">
        <v>4</v>
      </c>
      <c r="C34" s="47" t="s">
        <v>115</v>
      </c>
      <c r="D34" s="47" t="s">
        <v>71</v>
      </c>
      <c r="E34" s="47" t="s">
        <v>116</v>
      </c>
      <c r="F34" s="47" t="s">
        <v>115</v>
      </c>
      <c r="G34" s="47" t="s">
        <v>116</v>
      </c>
      <c r="H34" s="48">
        <v>1</v>
      </c>
      <c r="I34" s="49">
        <v>1964.4</v>
      </c>
    </row>
    <row r="35" spans="1:9" ht="10.5">
      <c r="A35" s="75">
        <v>2</v>
      </c>
      <c r="B35" s="72" t="s">
        <v>4</v>
      </c>
      <c r="C35" s="47" t="s">
        <v>33</v>
      </c>
      <c r="D35" s="51"/>
      <c r="E35" s="47" t="s">
        <v>34</v>
      </c>
      <c r="F35" s="47" t="s">
        <v>33</v>
      </c>
      <c r="G35" s="47" t="s">
        <v>34</v>
      </c>
      <c r="H35" s="48">
        <v>3</v>
      </c>
      <c r="I35" s="49">
        <v>5893.2</v>
      </c>
    </row>
    <row r="36" spans="1:9" ht="10.5">
      <c r="A36" s="75">
        <v>3</v>
      </c>
      <c r="B36" s="72" t="s">
        <v>4</v>
      </c>
      <c r="C36" s="47" t="s">
        <v>35</v>
      </c>
      <c r="D36" s="51"/>
      <c r="E36" s="47" t="s">
        <v>36</v>
      </c>
      <c r="F36" s="47" t="s">
        <v>35</v>
      </c>
      <c r="G36" s="47" t="s">
        <v>36</v>
      </c>
      <c r="H36" s="48">
        <v>2</v>
      </c>
      <c r="I36" s="49">
        <v>3928.8</v>
      </c>
    </row>
    <row r="37" spans="1:9" ht="10.5">
      <c r="A37" s="75">
        <v>4</v>
      </c>
      <c r="B37" s="72" t="s">
        <v>4</v>
      </c>
      <c r="C37" s="47" t="s">
        <v>51</v>
      </c>
      <c r="D37" s="51"/>
      <c r="E37" s="47" t="s">
        <v>52</v>
      </c>
      <c r="F37" s="47" t="s">
        <v>51</v>
      </c>
      <c r="G37" s="47" t="s">
        <v>52</v>
      </c>
      <c r="H37" s="48">
        <v>2</v>
      </c>
      <c r="I37" s="49">
        <v>3928.8</v>
      </c>
    </row>
    <row r="38" spans="1:9" ht="10.5">
      <c r="A38" s="75">
        <v>5</v>
      </c>
      <c r="B38" s="72" t="s">
        <v>4</v>
      </c>
      <c r="C38" s="47" t="s">
        <v>61</v>
      </c>
      <c r="D38" s="51"/>
      <c r="E38" s="47" t="s">
        <v>62</v>
      </c>
      <c r="F38" s="47" t="s">
        <v>61</v>
      </c>
      <c r="G38" s="47" t="s">
        <v>62</v>
      </c>
      <c r="H38" s="48">
        <v>2</v>
      </c>
      <c r="I38" s="49">
        <v>3928.8</v>
      </c>
    </row>
    <row r="39" spans="1:9" ht="12.75" customHeight="1">
      <c r="A39" s="75">
        <v>6</v>
      </c>
      <c r="B39" s="72" t="s">
        <v>4</v>
      </c>
      <c r="C39" s="47" t="s">
        <v>65</v>
      </c>
      <c r="D39" s="51"/>
      <c r="E39" s="47" t="s">
        <v>34</v>
      </c>
      <c r="F39" s="47" t="s">
        <v>65</v>
      </c>
      <c r="G39" s="47" t="s">
        <v>34</v>
      </c>
      <c r="H39" s="48">
        <v>1</v>
      </c>
      <c r="I39" s="49">
        <v>1964.4</v>
      </c>
    </row>
    <row r="40" spans="1:9" ht="10.5">
      <c r="A40" s="75">
        <v>7</v>
      </c>
      <c r="B40" s="72" t="s">
        <v>4</v>
      </c>
      <c r="C40" s="47" t="s">
        <v>81</v>
      </c>
      <c r="D40" s="51"/>
      <c r="E40" s="47" t="s">
        <v>82</v>
      </c>
      <c r="F40" s="47" t="s">
        <v>81</v>
      </c>
      <c r="G40" s="47" t="s">
        <v>83</v>
      </c>
      <c r="H40" s="48">
        <v>1</v>
      </c>
      <c r="I40" s="49">
        <v>1964.4</v>
      </c>
    </row>
    <row r="41" spans="1:9" ht="10.5">
      <c r="A41" s="76">
        <v>8</v>
      </c>
      <c r="B41" s="72" t="s">
        <v>4</v>
      </c>
      <c r="C41" s="47" t="s">
        <v>111</v>
      </c>
      <c r="D41" s="51"/>
      <c r="E41" s="47" t="s">
        <v>112</v>
      </c>
      <c r="F41" s="47" t="s">
        <v>111</v>
      </c>
      <c r="G41" s="47" t="s">
        <v>112</v>
      </c>
      <c r="H41" s="48">
        <v>1</v>
      </c>
      <c r="I41" s="49">
        <v>1964.4</v>
      </c>
    </row>
    <row r="42" spans="2:9" ht="10.5">
      <c r="B42" s="72"/>
      <c r="C42" s="47"/>
      <c r="D42" s="51"/>
      <c r="E42" s="47"/>
      <c r="F42" s="47"/>
      <c r="G42" s="52" t="s">
        <v>162</v>
      </c>
      <c r="H42" s="42">
        <f>SUM(H34:H41)</f>
        <v>13</v>
      </c>
      <c r="I42" s="49"/>
    </row>
    <row r="43" spans="2:9" ht="10.5">
      <c r="B43" s="72"/>
      <c r="C43" s="47"/>
      <c r="D43" s="51"/>
      <c r="E43" s="47"/>
      <c r="F43" s="47"/>
      <c r="G43" s="47"/>
      <c r="H43" s="42" t="s">
        <v>159</v>
      </c>
      <c r="I43" s="53">
        <f>SUM(I34:I41)</f>
        <v>25537.200000000004</v>
      </c>
    </row>
    <row r="44" spans="1:9" ht="10.5">
      <c r="A44" s="75">
        <v>1</v>
      </c>
      <c r="B44" s="72" t="s">
        <v>0</v>
      </c>
      <c r="C44" s="47" t="s">
        <v>127</v>
      </c>
      <c r="D44" s="51"/>
      <c r="E44" s="47" t="s">
        <v>128</v>
      </c>
      <c r="F44" s="47" t="s">
        <v>127</v>
      </c>
      <c r="G44" s="47" t="s">
        <v>128</v>
      </c>
      <c r="H44" s="54">
        <v>2</v>
      </c>
      <c r="I44" s="49">
        <v>3928.8</v>
      </c>
    </row>
    <row r="45" spans="1:9" ht="10.5">
      <c r="A45" s="75">
        <v>2</v>
      </c>
      <c r="B45" s="72" t="s">
        <v>0</v>
      </c>
      <c r="C45" s="47" t="s">
        <v>19</v>
      </c>
      <c r="D45" s="51"/>
      <c r="E45" s="47" t="s">
        <v>20</v>
      </c>
      <c r="F45" s="47" t="s">
        <v>19</v>
      </c>
      <c r="G45" s="47" t="s">
        <v>20</v>
      </c>
      <c r="H45" s="48">
        <v>1</v>
      </c>
      <c r="I45" s="49">
        <v>1964.4</v>
      </c>
    </row>
    <row r="46" spans="1:9" ht="10.5">
      <c r="A46" s="75">
        <v>3</v>
      </c>
      <c r="B46" s="72" t="s">
        <v>0</v>
      </c>
      <c r="C46" s="47" t="s">
        <v>21</v>
      </c>
      <c r="D46" s="51"/>
      <c r="E46" s="47" t="s">
        <v>22</v>
      </c>
      <c r="F46" s="47" t="s">
        <v>21</v>
      </c>
      <c r="G46" s="47" t="s">
        <v>22</v>
      </c>
      <c r="H46" s="48">
        <v>1</v>
      </c>
      <c r="I46" s="49">
        <v>1964.4</v>
      </c>
    </row>
    <row r="47" spans="1:9" ht="10.5">
      <c r="A47" s="75">
        <v>4</v>
      </c>
      <c r="B47" s="72" t="s">
        <v>0</v>
      </c>
      <c r="C47" s="47" t="s">
        <v>37</v>
      </c>
      <c r="D47" s="51"/>
      <c r="E47" s="47" t="s">
        <v>38</v>
      </c>
      <c r="F47" s="47" t="s">
        <v>37</v>
      </c>
      <c r="G47" s="47" t="s">
        <v>38</v>
      </c>
      <c r="H47" s="48">
        <v>2</v>
      </c>
      <c r="I47" s="49">
        <v>3928.8</v>
      </c>
    </row>
    <row r="48" spans="1:9" ht="10.5">
      <c r="A48" s="75">
        <v>5</v>
      </c>
      <c r="B48" s="72" t="s">
        <v>0</v>
      </c>
      <c r="C48" s="47" t="s">
        <v>39</v>
      </c>
      <c r="D48" s="51"/>
      <c r="E48" s="47" t="s">
        <v>40</v>
      </c>
      <c r="F48" s="47" t="s">
        <v>39</v>
      </c>
      <c r="G48" s="47" t="s">
        <v>40</v>
      </c>
      <c r="H48" s="48">
        <v>2</v>
      </c>
      <c r="I48" s="49">
        <v>3928.8</v>
      </c>
    </row>
    <row r="49" spans="1:9" ht="10.5">
      <c r="A49" s="75">
        <v>6</v>
      </c>
      <c r="B49" s="72" t="s">
        <v>0</v>
      </c>
      <c r="C49" s="47" t="s">
        <v>43</v>
      </c>
      <c r="D49" s="51"/>
      <c r="E49" s="56" t="s">
        <v>156</v>
      </c>
      <c r="F49" s="47" t="s">
        <v>43</v>
      </c>
      <c r="G49" s="56" t="s">
        <v>156</v>
      </c>
      <c r="H49" s="48">
        <v>2</v>
      </c>
      <c r="I49" s="49">
        <v>3928.8</v>
      </c>
    </row>
    <row r="50" spans="1:9" ht="10.5">
      <c r="A50" s="75">
        <v>7</v>
      </c>
      <c r="B50" s="72" t="s">
        <v>0</v>
      </c>
      <c r="C50" s="47" t="s">
        <v>45</v>
      </c>
      <c r="D50" s="51"/>
      <c r="E50" s="47" t="s">
        <v>46</v>
      </c>
      <c r="F50" s="47" t="s">
        <v>45</v>
      </c>
      <c r="G50" s="47" t="s">
        <v>46</v>
      </c>
      <c r="H50" s="48">
        <v>2</v>
      </c>
      <c r="I50" s="49">
        <v>3928.8</v>
      </c>
    </row>
    <row r="51" spans="1:9" ht="10.5">
      <c r="A51" s="75">
        <v>8</v>
      </c>
      <c r="B51" s="72" t="s">
        <v>0</v>
      </c>
      <c r="C51" s="47" t="s">
        <v>49</v>
      </c>
      <c r="D51" s="51"/>
      <c r="E51" s="47" t="s">
        <v>50</v>
      </c>
      <c r="F51" s="47" t="s">
        <v>49</v>
      </c>
      <c r="G51" s="47" t="s">
        <v>50</v>
      </c>
      <c r="H51" s="48">
        <v>2</v>
      </c>
      <c r="I51" s="49">
        <v>3928.8</v>
      </c>
    </row>
    <row r="52" spans="1:9" ht="10.5">
      <c r="A52" s="75">
        <v>9</v>
      </c>
      <c r="B52" s="72" t="s">
        <v>0</v>
      </c>
      <c r="C52" s="47" t="s">
        <v>63</v>
      </c>
      <c r="D52" s="51"/>
      <c r="E52" s="47" t="s">
        <v>64</v>
      </c>
      <c r="F52" s="47" t="s">
        <v>63</v>
      </c>
      <c r="G52" s="47" t="s">
        <v>64</v>
      </c>
      <c r="H52" s="48">
        <v>2</v>
      </c>
      <c r="I52" s="49">
        <v>3928.8</v>
      </c>
    </row>
    <row r="53" spans="1:9" ht="10.5">
      <c r="A53" s="75">
        <v>10</v>
      </c>
      <c r="B53" s="72" t="s">
        <v>0</v>
      </c>
      <c r="C53" s="47" t="s">
        <v>84</v>
      </c>
      <c r="D53" s="51"/>
      <c r="E53" s="47" t="s">
        <v>85</v>
      </c>
      <c r="F53" s="47" t="s">
        <v>84</v>
      </c>
      <c r="G53" s="47" t="s">
        <v>85</v>
      </c>
      <c r="H53" s="48">
        <v>1</v>
      </c>
      <c r="I53" s="49">
        <v>1964.4</v>
      </c>
    </row>
    <row r="54" spans="1:9" ht="10.5">
      <c r="A54" s="75">
        <v>11</v>
      </c>
      <c r="B54" s="72" t="s">
        <v>0</v>
      </c>
      <c r="C54" s="47" t="s">
        <v>105</v>
      </c>
      <c r="D54" s="51"/>
      <c r="E54" s="47" t="s">
        <v>106</v>
      </c>
      <c r="F54" s="47" t="s">
        <v>105</v>
      </c>
      <c r="G54" s="47" t="s">
        <v>106</v>
      </c>
      <c r="H54" s="48">
        <v>1</v>
      </c>
      <c r="I54" s="49">
        <v>1964.4</v>
      </c>
    </row>
    <row r="55" spans="1:9" ht="10.5">
      <c r="A55" s="76">
        <v>12</v>
      </c>
      <c r="B55" s="72" t="s">
        <v>0</v>
      </c>
      <c r="C55" s="47" t="s">
        <v>109</v>
      </c>
      <c r="D55" s="51"/>
      <c r="E55" s="47" t="s">
        <v>110</v>
      </c>
      <c r="F55" s="47" t="s">
        <v>109</v>
      </c>
      <c r="G55" s="47" t="s">
        <v>110</v>
      </c>
      <c r="H55" s="48">
        <v>1</v>
      </c>
      <c r="I55" s="49">
        <v>1964.4</v>
      </c>
    </row>
    <row r="56" spans="2:9" ht="10.5">
      <c r="B56" s="73"/>
      <c r="C56" s="51"/>
      <c r="D56" s="51"/>
      <c r="E56" s="51"/>
      <c r="F56" s="51"/>
      <c r="G56" s="52" t="s">
        <v>162</v>
      </c>
      <c r="H56" s="42">
        <f>SUM(H44:H55)</f>
        <v>19</v>
      </c>
      <c r="I56" s="49"/>
    </row>
    <row r="57" spans="2:9" ht="10.5">
      <c r="B57" s="73"/>
      <c r="C57" s="51"/>
      <c r="D57" s="51"/>
      <c r="E57" s="51"/>
      <c r="F57" s="51"/>
      <c r="G57" s="51"/>
      <c r="H57" s="42" t="s">
        <v>160</v>
      </c>
      <c r="I57" s="53">
        <f>SUM(I44:I55)</f>
        <v>37323.6</v>
      </c>
    </row>
    <row r="58" spans="2:9" ht="10.5">
      <c r="B58" s="73"/>
      <c r="C58" s="51"/>
      <c r="D58" s="51"/>
      <c r="E58" s="51"/>
      <c r="F58" s="51"/>
      <c r="G58" s="51"/>
      <c r="H58" s="42"/>
      <c r="I58" s="53"/>
    </row>
    <row r="59" spans="1:9" ht="11.25" thickBot="1">
      <c r="A59" s="81"/>
      <c r="B59" s="74"/>
      <c r="C59" s="65"/>
      <c r="D59" s="65"/>
      <c r="E59" s="65"/>
      <c r="F59" s="65"/>
      <c r="G59" s="66" t="s">
        <v>163</v>
      </c>
      <c r="H59" s="67">
        <f>H19+H32+H42+H56</f>
        <v>68</v>
      </c>
      <c r="I59" s="68">
        <f>I20+I33+I43+I57</f>
        <v>133579.2</v>
      </c>
    </row>
    <row r="60" ht="11.25" thickTop="1">
      <c r="A60" s="80"/>
    </row>
    <row r="61" ht="10.5">
      <c r="A61" s="80"/>
    </row>
  </sheetData>
  <mergeCells count="2">
    <mergeCell ref="B3:I3"/>
    <mergeCell ref="B1:I1"/>
  </mergeCells>
  <printOptions/>
  <pageMargins left="0.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2010-11-30T13:58:00Z</cp:lastPrinted>
  <dcterms:created xsi:type="dcterms:W3CDTF">2009-12-02T12:25:33Z</dcterms:created>
  <dcterms:modified xsi:type="dcterms:W3CDTF">2010-11-30T14:00:50Z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